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ak65\Documents\ATT\Image 7and8\"/>
    </mc:Choice>
  </mc:AlternateContent>
  <bookViews>
    <workbookView xWindow="0" yWindow="0" windowWidth="25800" windowHeight="10140" firstSheet="1" activeTab="1"/>
  </bookViews>
  <sheets>
    <sheet name="Fallback" sheetId="2" state="hidden" r:id="rId1"/>
    <sheet name="Image 7 8 Tools Start 1AM" sheetId="6" r:id="rId2"/>
    <sheet name="Issues" sheetId="7" r:id="rId3"/>
    <sheet name="Authorization" sheetId="8" r:id="rId4"/>
  </sheets>
  <definedNames>
    <definedName name="_xlnm.Print_Area" localSheetId="1">'Image 7 8 Tools Start 1AM'!$A$1:$G$34</definedName>
  </definedNames>
  <calcPr calcId="171027" iterateDelta="1E-4"/>
</workbook>
</file>

<file path=xl/calcChain.xml><?xml version="1.0" encoding="utf-8"?>
<calcChain xmlns="http://schemas.openxmlformats.org/spreadsheetml/2006/main">
  <c r="E25" i="6" l="1"/>
  <c r="E24" i="6"/>
  <c r="A24" i="6"/>
  <c r="A25" i="6"/>
  <c r="C17" i="6" l="1"/>
  <c r="E12" i="6"/>
  <c r="C4" i="6" l="1"/>
  <c r="A4" i="6" l="1"/>
  <c r="A5" i="6" s="1"/>
  <c r="A6" i="6" s="1"/>
  <c r="A7" i="6" s="1"/>
  <c r="A8" i="6" s="1"/>
  <c r="A9" i="6" s="1"/>
  <c r="A10" i="6" s="1"/>
  <c r="A11" i="6" s="1"/>
  <c r="A12" i="6" s="1"/>
  <c r="F8" i="6"/>
  <c r="E9" i="6" s="1"/>
  <c r="A13" i="6" l="1"/>
  <c r="A14" i="6" s="1"/>
  <c r="B31" i="6"/>
  <c r="E18" i="6"/>
  <c r="E21" i="6" s="1"/>
  <c r="A18" i="6" l="1"/>
  <c r="A22" i="6" s="1"/>
  <c r="A23" i="6" s="1"/>
  <c r="A26" i="6" s="1"/>
  <c r="A27" i="6" s="1"/>
  <c r="A28" i="6" s="1"/>
  <c r="A29" i="6" s="1"/>
  <c r="A30" i="6" s="1"/>
  <c r="A31" i="6" s="1"/>
  <c r="A32" i="6" s="1"/>
  <c r="B3" i="6" s="1"/>
  <c r="A17" i="6"/>
  <c r="F4" i="6"/>
  <c r="A3" i="6"/>
  <c r="F12" i="6"/>
  <c r="E14" i="6" s="1"/>
  <c r="C32" i="6"/>
  <c r="F11" i="6"/>
  <c r="C19" i="6"/>
  <c r="F7" i="6"/>
  <c r="F5" i="6"/>
  <c r="E6" i="6" s="1"/>
  <c r="A5" i="2"/>
  <c r="A6" i="2" s="1"/>
  <c r="A7" i="2" s="1"/>
  <c r="A8" i="2" s="1"/>
  <c r="A9" i="2" s="1"/>
  <c r="A10" i="2" s="1"/>
  <c r="A11" i="2" s="1"/>
  <c r="D12" i="2"/>
  <c r="D13" i="2"/>
  <c r="A33" i="6" l="1"/>
  <c r="E15" i="6"/>
  <c r="F15" i="6" s="1"/>
  <c r="E16" i="6" s="1"/>
  <c r="F16" i="6" s="1"/>
  <c r="E17" i="6" s="1"/>
  <c r="F17" i="6" s="1"/>
  <c r="E20" i="6" s="1"/>
  <c r="F20" i="6" s="1"/>
  <c r="E22" i="6" s="1"/>
  <c r="F22" i="6" s="1"/>
  <c r="E23" i="6" s="1"/>
  <c r="F25" i="6" s="1"/>
  <c r="E26" i="6" s="1"/>
  <c r="F26" i="6" s="1"/>
  <c r="E27" i="6" s="1"/>
  <c r="F27" i="6" s="1"/>
  <c r="F14" i="6"/>
  <c r="E13" i="6"/>
  <c r="F13" i="6" s="1"/>
  <c r="F19" i="6"/>
  <c r="E28" i="6" l="1"/>
  <c r="F28" i="6" s="1"/>
  <c r="E29" i="6" s="1"/>
  <c r="F29" i="6" s="1"/>
  <c r="E30" i="6" s="1"/>
  <c r="E32" i="6" l="1"/>
</calcChain>
</file>

<file path=xl/comments1.xml><?xml version="1.0" encoding="utf-8"?>
<comments xmlns="http://schemas.openxmlformats.org/spreadsheetml/2006/main">
  <authors>
    <author>ncoultas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ncoultas:</t>
        </r>
        <r>
          <rPr>
            <sz val="9"/>
            <color indexed="81"/>
            <rFont val="Tahoma"/>
            <family val="2"/>
          </rPr>
          <t xml:space="preserve">
FA is signing off except for the following:
Security analysis- pending ticket?
FA history- reported JIRA
Query Tree additions- reported JIRA</t>
        </r>
      </text>
    </comment>
  </commentList>
</comments>
</file>

<file path=xl/sharedStrings.xml><?xml version="1.0" encoding="utf-8"?>
<sst xmlns="http://schemas.openxmlformats.org/spreadsheetml/2006/main" count="281" uniqueCount="187">
  <si>
    <t>Step</t>
  </si>
  <si>
    <t>Responsible</t>
  </si>
  <si>
    <t>SSC notify PM complete</t>
  </si>
  <si>
    <t>Status</t>
  </si>
  <si>
    <t>Duration (min)</t>
  </si>
  <si>
    <t>Start Time (EST)</t>
  </si>
  <si>
    <t>End Time (EST)</t>
  </si>
  <si>
    <t>Upgrade Team</t>
  </si>
  <si>
    <t>Verify that the production backup is complete.</t>
  </si>
  <si>
    <t>Responsibility</t>
  </si>
  <si>
    <t>Duration</t>
  </si>
  <si>
    <t>Clear cache on the process scheduler and application server and bring up application server and process scheduler</t>
  </si>
  <si>
    <t>AFS Team</t>
  </si>
  <si>
    <t>Comments</t>
  </si>
  <si>
    <t>Client and PM determine fallback if necessary</t>
  </si>
  <si>
    <t>PM/ Client</t>
  </si>
  <si>
    <t>Team will restore Production database from Production Backup taken prior to MP Upgrade</t>
  </si>
  <si>
    <t xml:space="preserve">Bounce the database server. </t>
  </si>
  <si>
    <t>AFS team test.</t>
  </si>
  <si>
    <t>Client team test.</t>
  </si>
  <si>
    <t>Client</t>
  </si>
  <si>
    <t>Total Time (minutes)</t>
  </si>
  <si>
    <t>Total Time (hours)</t>
  </si>
  <si>
    <t>Restore PS_HOME from backup</t>
  </si>
  <si>
    <t>Verify backup is complete</t>
  </si>
  <si>
    <t>CORT Fallback Plan</t>
  </si>
  <si>
    <t>Contact SSC &amp; email group</t>
  </si>
  <si>
    <t>PM Email Status</t>
  </si>
  <si>
    <t>Cornell</t>
  </si>
  <si>
    <t>PM contact Cornell/email group</t>
  </si>
  <si>
    <t>Open</t>
  </si>
  <si>
    <t>TBD</t>
  </si>
  <si>
    <t>IBM Upgrade</t>
  </si>
  <si>
    <t>IBM PM</t>
  </si>
  <si>
    <t>IBM SSC</t>
  </si>
  <si>
    <t xml:space="preserve">Step </t>
  </si>
  <si>
    <t>No.</t>
  </si>
  <si>
    <t>Cornell
IBM PM</t>
  </si>
  <si>
    <r>
      <t>Place scheduled jobs on HOLD (scheduled during cutover)
N</t>
    </r>
    <r>
      <rPr>
        <b/>
        <sz val="11"/>
        <rFont val="Calibri"/>
        <family val="2"/>
        <scheme val="minor"/>
      </rPr>
      <t>otify IBM when complete</t>
    </r>
    <r>
      <rPr>
        <sz val="11"/>
        <rFont val="Calibri"/>
        <family val="2"/>
        <scheme val="minor"/>
      </rPr>
      <t xml:space="preserve">
Ensure there are no other jobs running (i.e. scheduled by individual users)
Note: Production control will complete their job stream</t>
    </r>
  </si>
  <si>
    <t>Cornell (Maureen)</t>
  </si>
  <si>
    <t>Tools Patch Upgrade Process</t>
  </si>
  <si>
    <t>Verification and Validation</t>
  </si>
  <si>
    <t>Project Build/DMS Executions</t>
  </si>
  <si>
    <t>Notify IBM when Testing Complete and
Send out notifications that system is back</t>
  </si>
  <si>
    <t>Cornell -Sherri</t>
  </si>
  <si>
    <t>JOB Details</t>
  </si>
  <si>
    <t>Run this process anytime during the day Friday after the file is rec’d at Bastion (usually between 2 and 3 pm)</t>
  </si>
  <si>
    <t>CUSQL034 Reset Print Count (09-08-05) 11:00 PM Friday</t>
  </si>
  <si>
    <t>Override to run at 6:30pm Friday</t>
  </si>
  <si>
    <t>TIDAL PSPROD Connection Status</t>
  </si>
  <si>
    <t>Verification and UAT Jira Issues validation</t>
  </si>
  <si>
    <t>Cornell users login to P92 to verify: INCLUDING releasing jobs previously placed on HOLD
Due to PeopleTools Upgrade: Ben will need to turn the interface back on for Higher One
Greg will be Prod Control resource for cutover</t>
  </si>
  <si>
    <t>Bring down Services, bring down Web Server to invoke "Sorry" Page</t>
  </si>
  <si>
    <t>Description</t>
  </si>
  <si>
    <t>Sherri King</t>
  </si>
  <si>
    <t>Lisa Clark</t>
  </si>
  <si>
    <t>Issue No</t>
  </si>
  <si>
    <t>Assigned</t>
  </si>
  <si>
    <t>Issue</t>
  </si>
  <si>
    <t>Updates</t>
  </si>
  <si>
    <t>Date Open</t>
  </si>
  <si>
    <t>Opened By</t>
  </si>
  <si>
    <r>
      <t>Person Data Load (17-70-00) 11:00 PM Friday  </t>
    </r>
    <r>
      <rPr>
        <sz val="11"/>
        <color theme="9" tint="-0.249977111117893"/>
        <rFont val="Calibri"/>
        <family val="2"/>
      </rPr>
      <t>Move file from Bastion to PSFTP (No PS Processes)</t>
    </r>
  </si>
  <si>
    <t>Run normal schedule</t>
  </si>
  <si>
    <t>CUCCJOB  (01-05-60) 12:05 AM Saturday</t>
  </si>
  <si>
    <t>Ben Stein</t>
  </si>
  <si>
    <t>Name</t>
  </si>
  <si>
    <t>Business Area</t>
  </si>
  <si>
    <t>Jira #</t>
  </si>
  <si>
    <t>Signoff during Prod Cutover or Later</t>
  </si>
  <si>
    <t>Other Contacts</t>
  </si>
  <si>
    <t>Lloyd Hall</t>
  </si>
  <si>
    <t>Admissions</t>
  </si>
  <si>
    <t>Monday</t>
  </si>
  <si>
    <t>Tilly Garnett</t>
  </si>
  <si>
    <t>Contributor Relations</t>
  </si>
  <si>
    <t>Colleen Wright</t>
  </si>
  <si>
    <t xml:space="preserve">Financial Aid </t>
  </si>
  <si>
    <t>Brenda D'Angelo</t>
  </si>
  <si>
    <t>Grad</t>
  </si>
  <si>
    <t>Brad</t>
  </si>
  <si>
    <t>IT</t>
  </si>
  <si>
    <t>Prod</t>
  </si>
  <si>
    <t>Prod Control</t>
  </si>
  <si>
    <t>Prod (Sherri call Greg 1 hr ahead of testing</t>
  </si>
  <si>
    <t>y</t>
  </si>
  <si>
    <t>Bill Webster</t>
  </si>
  <si>
    <t>SEVIS</t>
  </si>
  <si>
    <t>Nicole Waterman</t>
  </si>
  <si>
    <t>Student Employment</t>
  </si>
  <si>
    <t>-</t>
  </si>
  <si>
    <t>Student Financials</t>
  </si>
  <si>
    <r>
      <t xml:space="preserve">Monday
</t>
    </r>
    <r>
      <rPr>
        <sz val="11"/>
        <color rgb="FFFF0000"/>
        <rFont val="Calibri"/>
        <family val="2"/>
      </rPr>
      <t>Saturday when Tools ins included - Higher One</t>
    </r>
  </si>
  <si>
    <t>Brian Kay</t>
  </si>
  <si>
    <t>Student Records</t>
  </si>
  <si>
    <t>Prod (Sherri call Lisa 1 hr ahead of testing)</t>
  </si>
  <si>
    <t>Sid Cuff</t>
  </si>
  <si>
    <t>Workday</t>
  </si>
  <si>
    <t>Campus Community</t>
  </si>
  <si>
    <t>list each area and owner
Student Svcs Center: 22691158</t>
  </si>
  <si>
    <t>Vicky Mikula</t>
  </si>
  <si>
    <t>Sponsor</t>
  </si>
  <si>
    <t>Dmart ON Call Team</t>
  </si>
  <si>
    <t>^ comments included in excel comment for each approval</t>
  </si>
  <si>
    <t>DM Team to notify IBM when replication job completes</t>
  </si>
  <si>
    <t xml:space="preserve">Prod control to send email to DM on call team once Batch TIDAL (replication refresh) job completes
NOTE: if job has not run by 11pm -  send email to DM team </t>
  </si>
  <si>
    <t>Cornell (Garry Chen)</t>
  </si>
  <si>
    <t>Ron Babuka (Image 5)</t>
  </si>
  <si>
    <t>Shannon Sessler, Jennifer Talcott</t>
  </si>
  <si>
    <t>Rob Bandler</t>
  </si>
  <si>
    <t>Amber Aiken</t>
  </si>
  <si>
    <t>Greg Marvin (Image 5),Christina Bucko</t>
  </si>
  <si>
    <r>
      <t xml:space="preserve">Aryn Taylor, </t>
    </r>
    <r>
      <rPr>
        <sz val="11"/>
        <color rgb="FFFF0000"/>
        <rFont val="Calibri"/>
        <family val="2"/>
      </rPr>
      <t>Matt Bell</t>
    </r>
  </si>
  <si>
    <t>Garry Chen</t>
  </si>
  <si>
    <t>Tom Sessler, Jeff Christen 
(607-255-9207), Derek Messie</t>
  </si>
  <si>
    <t>Schedule for 1 AM Down Time</t>
  </si>
  <si>
    <t>Schedule the PSPROD/P92SCOR TIDAL Connection to go into a Maintenance window at 1:00 am</t>
  </si>
  <si>
    <t>Run step 1 to stop the Higher One interface</t>
  </si>
  <si>
    <t>Runs every hour starting 12:05 am</t>
  </si>
  <si>
    <t>Blackboard Series (09-04-15)</t>
  </si>
  <si>
    <t>Runs 3x per day; 7:10 am, 2:10 pm, 9:10 pm</t>
  </si>
  <si>
    <t>CUETRANS (09-07-05)</t>
  </si>
  <si>
    <t>Runs every 15 minutes</t>
  </si>
  <si>
    <t>AVP616CU (17-60-15)</t>
  </si>
  <si>
    <t>Runs at 1:05 am and 5:30 pm</t>
  </si>
  <si>
    <t>Confirmed with Tilly; Cancel the 1:05 am run</t>
  </si>
  <si>
    <t>AECU_EDSUPDT (30-05-15)</t>
  </si>
  <si>
    <t>Runs at 1:05 am and 5:30 pm - need to let transportation and campus life know (Lisa will let them know)</t>
  </si>
  <si>
    <t xml:space="preserve">AECU_ID_CARD Both (09-08-10) </t>
  </si>
  <si>
    <t>Runs at 1:05 am and 5:33 pm</t>
  </si>
  <si>
    <t>FTPCU aecu_id_card (09-08-10F)</t>
  </si>
  <si>
    <t>Runs at 1:27 and 5:52 pm</t>
  </si>
  <si>
    <t>DYNROLE_PUBL (09-00-30)</t>
  </si>
  <si>
    <t>Runs at 4:00 am</t>
  </si>
  <si>
    <t>Confirmed by Lisa Clark; Hold 4:00 am and run 1st after the system is back up</t>
  </si>
  <si>
    <t>AECU_CEMD004 SABA (70-00-05)</t>
  </si>
  <si>
    <t>runs at 3:00 am</t>
  </si>
  <si>
    <t xml:space="preserve">CUMBR (17-40-05) </t>
  </si>
  <si>
    <t>Runs at 4:45 am</t>
  </si>
  <si>
    <t>Confirmed by Tilly; Hold and release after the system is back up</t>
  </si>
  <si>
    <t>AECU_EMN_OUT (30-10-00)</t>
  </si>
  <si>
    <t>Runs at 8:00 am</t>
  </si>
  <si>
    <t>No change</t>
  </si>
  <si>
    <t>Hold &amp; release after system comes back</t>
  </si>
  <si>
    <t>Cancel the 1:05 am run</t>
  </si>
  <si>
    <t xml:space="preserve">AECU_EDSUPDT (30-05-15) </t>
  </si>
  <si>
    <t xml:space="preserve">AEU_ID_CARD Both (09-08-10) </t>
  </si>
  <si>
    <t>Cancel 1:05 am run</t>
  </si>
  <si>
    <t>Cancel 1:27 am run</t>
  </si>
  <si>
    <t>Hold 4 am run and run 1st after the system is back up</t>
  </si>
  <si>
    <t xml:space="preserve">AECU_CEMD004 SABA (70-00-05) </t>
  </si>
  <si>
    <t>Hold 3 am run and release after the system is back up</t>
  </si>
  <si>
    <t>Hold 4:45 am run and run after the system is back up</t>
  </si>
  <si>
    <t>Refresh B92SCOR with Saturday COP AFTER Upgrade complete
*** Complete Solix Data Masking after refresh
*** Will be available Monday morning
*** Developers shoud have provided list of migrations for Monday morning</t>
  </si>
  <si>
    <t>Image 6 - Down at 1 AM &amp; Up at 7:10 AM on 9/23</t>
  </si>
  <si>
    <t>1:00 am to 7:10 am</t>
  </si>
  <si>
    <t>Grad Admissions After EAPJOBCU (23-01-EA)</t>
  </si>
  <si>
    <t>Runs after EAPJOBCU and potentially after 10 PM</t>
  </si>
  <si>
    <t>Confirmed by Mariah: Hold Grad Admissions After EAPJOBCU (23-01-EA) group on 9/22 to be run last on 9/23</t>
  </si>
  <si>
    <t>Higher One interface (06-35-04) (Manual)</t>
  </si>
  <si>
    <t xml:space="preserve">Confirmed by Ben Stein: Run Step 1 of 06-35-04 manually at 9 pm </t>
  </si>
  <si>
    <t>SCC_SI_RELS (09-03-24)</t>
  </si>
  <si>
    <t>Confirmed by Lisa Clark: Cancel jobs between 1:05 am to 6:05 am; Run the 7:05 am job when the system is back up.</t>
  </si>
  <si>
    <t xml:space="preserve">Confirmed by Lisa Clark: Cancel the 7:10 am </t>
  </si>
  <si>
    <r>
      <t xml:space="preserve">Confirmed by Lisa Clark: Cancel jobs from </t>
    </r>
    <r>
      <rPr>
        <sz val="10"/>
        <color theme="1"/>
        <rFont val="Arial"/>
        <family val="2"/>
      </rPr>
      <t>9/22 at 5:00 pm to 9/23 at 7 am</t>
    </r>
    <r>
      <rPr>
        <sz val="10"/>
        <rFont val="Arial"/>
        <family val="2"/>
      </rPr>
      <t>; Hold 7:15 am jobs and run 2nd after the system is back up</t>
    </r>
  </si>
  <si>
    <t>Confirmed by Rob: Cancel the 1:05 AM run</t>
  </si>
  <si>
    <t>Confirmed by Lisa Clark &amp; Rob Bandler; Cancel 1:05 am</t>
  </si>
  <si>
    <t>Confirmed by Lisa Clark &amp; Rob Bandler; Cancel 1:27 am</t>
  </si>
  <si>
    <t xml:space="preserve">Confirmed by Chris Brown; Hold 3:00 am and release after the system is back up </t>
  </si>
  <si>
    <t>Hold job group on 9/22 and run last on 9/23</t>
  </si>
  <si>
    <t>Run Step 1 of 06-35-04 manually at 9 pm on 9/22</t>
  </si>
  <si>
    <t>Cancel jobs between 1:05 am to 3:05 pm; 
Run the 7:05 pm job when the system is back up</t>
  </si>
  <si>
    <t>Cancel the 7:10 am run</t>
  </si>
  <si>
    <t>Cancel jobs from 9/22 at 5:00 pm to 9/23 at 7 am
Hold 7:15 am job and run 2nd after the system is back up</t>
  </si>
  <si>
    <r>
      <t xml:space="preserve">Confirm (CUCCJOB have completed by 12:40 am EST - if they are not complete: give Amber a call to review jobs - </t>
    </r>
    <r>
      <rPr>
        <sz val="10"/>
        <color rgb="FFFF0000"/>
        <rFont val="Arial"/>
        <family val="2"/>
      </rPr>
      <t>this job run only</t>
    </r>
  </si>
  <si>
    <t>Backup tables: 
ps_cu_id_card and ps_cu_id_card_inac
--should be after backup completes</t>
  </si>
  <si>
    <r>
      <t xml:space="preserve">Project Copy
</t>
    </r>
    <r>
      <rPr>
        <sz val="11"/>
        <color rgb="FFFF0000"/>
        <rFont val="Calibri"/>
        <family val="2"/>
        <scheme val="minor"/>
      </rPr>
      <t>Include: CHGxxx</t>
    </r>
  </si>
  <si>
    <r>
      <t>SSC complete manual steps, test P92
* Add Developer access back in A92 (can be done after releasing P92 to Cornell) - Sherri King, Sameer Shaik,</t>
    </r>
    <r>
      <rPr>
        <sz val="11"/>
        <rFont val="Calibri"/>
        <family val="2"/>
        <scheme val="minor"/>
      </rPr>
      <t xml:space="preserve"> Chris Rigsby)</t>
    </r>
  </si>
  <si>
    <r>
      <rPr>
        <sz val="11"/>
        <rFont val="Calibri"/>
        <family val="2"/>
        <scheme val="minor"/>
      </rPr>
      <t xml:space="preserve">Backup  Database, Apps/Web PS_Home Backup 
</t>
    </r>
    <r>
      <rPr>
        <strike/>
        <sz val="11"/>
        <color theme="0" tint="-0.34998626667073579"/>
        <rFont val="Calibri"/>
        <family val="2"/>
        <scheme val="minor"/>
      </rPr>
      <t>and Installations</t>
    </r>
    <r>
      <rPr>
        <b/>
        <strike/>
        <sz val="11"/>
        <color theme="0" tint="-0.34998626667073579"/>
        <rFont val="Calibri"/>
        <family val="2"/>
      </rPr>
      <t>(2 Web Servers, 6 App Servers, 1 PRCS, 1 NT)
This step needed for Tools Upgrades only</t>
    </r>
  </si>
  <si>
    <r>
      <t>Run Compare between P92 and A92</t>
    </r>
    <r>
      <rPr>
        <strike/>
        <sz val="11"/>
        <rFont val="Calibri"/>
        <family val="2"/>
        <scheme val="minor"/>
      </rPr>
      <t xml:space="preserve">
</t>
    </r>
    <r>
      <rPr>
        <strike/>
        <sz val="11"/>
        <color theme="0" tint="-0.34998626667073579"/>
        <rFont val="Calibri"/>
        <family val="2"/>
        <scheme val="minor"/>
      </rPr>
      <t>** will not be needed due to addition of Tools Patch with this Project</t>
    </r>
  </si>
  <si>
    <r>
      <t xml:space="preserve">When all processing is complete DISABLE the Tidal Prod to PSPROD Connection on T3: </t>
    </r>
    <r>
      <rPr>
        <sz val="11"/>
        <color theme="0" tint="-0.34998626667073579"/>
        <rFont val="Calibri"/>
        <family val="2"/>
        <scheme val="minor"/>
      </rPr>
      <t xml:space="preserve">
</t>
    </r>
    <r>
      <rPr>
        <i/>
        <sz val="11"/>
        <color theme="0" tint="-0.34998626667073579"/>
        <rFont val="Calibri"/>
        <family val="2"/>
        <scheme val="minor"/>
      </rPr>
      <t>For Image 5 -scheduled for 12:55AM</t>
    </r>
  </si>
  <si>
    <r>
      <t xml:space="preserve">Refresh X92SCOR with Thursday's Copy of P92SCOR
*** Complete Solix Data Masking after refresh")
</t>
    </r>
    <r>
      <rPr>
        <sz val="11"/>
        <color theme="0" tint="-0.249977111117893"/>
        <rFont val="Calibri"/>
        <family val="2"/>
        <scheme val="minor"/>
      </rPr>
      <t>Not needed for this Project move</t>
    </r>
  </si>
  <si>
    <t>Notify End Users of system unavailability &amp; B92 Refresh
- Pagelet Notification in PSPROD
- Send out the email to end users
- Set up a Net Announce
- Request an IT Services page “Spotlight” update
- Update Sorry Page
- Address "Recurrance" jobs scheduled during outage window</t>
  </si>
  <si>
    <t>Notify Lisa (OUR)/ Greg(PC) with "1 hour to go" message</t>
  </si>
  <si>
    <t>Send email to DM team - they can begin their total refresh activities
NOTE: the next time Data Mart will load again is Monday evening
Notify After Hours Suppormt (255-5500) to update IT Services page that process is complete.</t>
  </si>
  <si>
    <r>
      <rPr>
        <b/>
        <sz val="11"/>
        <rFont val="Calibri"/>
        <family val="2"/>
        <scheme val="minor"/>
      </rPr>
      <t xml:space="preserve">Cornell to notify IBM when job stream completes and IBM can proceed with Backup: </t>
    </r>
    <r>
      <rPr>
        <sz val="11"/>
        <rFont val="Calibri"/>
        <family val="2"/>
        <scheme val="minor"/>
      </rPr>
      <t xml:space="preserve">
For Image </t>
    </r>
    <r>
      <rPr>
        <sz val="11"/>
        <color rgb="FFFF0000"/>
        <rFont val="Calibri"/>
        <family val="2"/>
        <scheme val="minor"/>
      </rPr>
      <t>5 PCU will email at appx 10:00pm</t>
    </r>
    <r>
      <rPr>
        <sz val="11"/>
        <rFont val="Calibri"/>
        <family val="2"/>
        <scheme val="minor"/>
      </rPr>
      <t xml:space="preserve"> (or when</t>
    </r>
    <r>
      <rPr>
        <sz val="11"/>
        <color rgb="FFFF0000"/>
        <rFont val="Calibri"/>
        <family val="2"/>
        <scheme val="minor"/>
      </rPr>
      <t xml:space="preserve"> 9:10pm</t>
    </r>
    <r>
      <rPr>
        <sz val="11"/>
        <rFont val="Calibri"/>
        <family val="2"/>
        <scheme val="minor"/>
      </rPr>
      <t xml:space="preserve"> Blackboard jobs complete).  Additional jobs will be scheduled via TIDAL and should complete well before</t>
    </r>
    <r>
      <rPr>
        <sz val="11"/>
        <color rgb="FFFF0000"/>
        <rFont val="Calibri"/>
        <family val="2"/>
        <scheme val="minor"/>
      </rPr>
      <t xml:space="preserve"> 12:55am</t>
    </r>
    <r>
      <rPr>
        <sz val="11"/>
        <rFont val="Calibri"/>
        <family val="2"/>
        <scheme val="minor"/>
      </rPr>
      <t xml:space="preserve">. (see list below)
</t>
    </r>
    <r>
      <rPr>
        <sz val="11"/>
        <color rgb="FFFF0000"/>
        <rFont val="Calibri"/>
        <family val="2"/>
        <scheme val="minor"/>
      </rPr>
      <t>Data Warehouse job - must complete before taking the system down</t>
    </r>
    <r>
      <rPr>
        <b/>
        <strike/>
        <u/>
        <sz val="11"/>
        <color theme="0" tint="-0.249977111117893"/>
        <rFont val="Calibri"/>
        <family val="2"/>
        <scheme val="minor"/>
      </rPr>
      <t xml:space="preserve">
HIgher One - Ben will have prod control shut off the interface so nothing else processes</t>
    </r>
  </si>
  <si>
    <r>
      <t xml:space="preserve">Refresh X92SCOR to sync with </t>
    </r>
    <r>
      <rPr>
        <sz val="12"/>
        <color rgb="FFFF0000"/>
        <rFont val="Calibri"/>
        <family val="2"/>
        <scheme val="minor"/>
      </rPr>
      <t xml:space="preserve">Image 7/8 </t>
    </r>
    <r>
      <rPr>
        <sz val="12"/>
        <rFont val="Calibri"/>
        <family val="2"/>
        <scheme val="minor"/>
      </rPr>
      <t>including post refresh steps specific to X92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</si>
</sst>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/d/yy\ h:mm\ AM/PM;@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b/>
      <sz val="10"/>
      <color indexed="17"/>
      <name val="Arial"/>
      <family val="2"/>
    </font>
    <font>
      <b/>
      <sz val="12"/>
      <color indexed="17"/>
      <name val="Calibri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trike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sz val="10"/>
      <color theme="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1"/>
      <color theme="9" tint="-0.249977111117893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trike/>
      <sz val="11"/>
      <name val="Calibri"/>
      <family val="2"/>
    </font>
    <font>
      <sz val="9"/>
      <color rgb="FF000000"/>
      <name val="Arial"/>
      <family val="2"/>
    </font>
    <font>
      <b/>
      <sz val="24"/>
      <name val="Arial"/>
      <family val="2"/>
    </font>
    <font>
      <b/>
      <strike/>
      <sz val="11"/>
      <color theme="0" tint="-0.34998626667073579"/>
      <name val="Calibri"/>
      <family val="2"/>
    </font>
    <font>
      <sz val="12"/>
      <color rgb="FFFF0000"/>
      <name val="Calibri"/>
      <family val="2"/>
      <scheme val="minor"/>
    </font>
    <font>
      <strike/>
      <sz val="11"/>
      <color rgb="FF000000"/>
      <name val="Calibri"/>
      <family val="2"/>
    </font>
    <font>
      <sz val="11"/>
      <color rgb="FF7030A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trike/>
      <sz val="11"/>
      <color theme="0" tint="-0.34998626667073579"/>
      <name val="Calibri"/>
      <family val="2"/>
      <scheme val="minor"/>
    </font>
    <font>
      <strike/>
      <sz val="11"/>
      <color theme="0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b/>
      <strike/>
      <u/>
      <sz val="11"/>
      <color theme="0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A500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96">
    <xf numFmtId="0" fontId="0" fillId="0" borderId="0" xfId="0"/>
    <xf numFmtId="0" fontId="3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0" fillId="0" borderId="0" xfId="0" applyFill="1"/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9" fillId="6" borderId="1" xfId="0" applyFont="1" applyFill="1" applyBorder="1" applyAlignment="1">
      <alignment horizontal="center" vertical="top" wrapText="1"/>
    </xf>
    <xf numFmtId="0" fontId="9" fillId="6" borderId="3" xfId="0" applyFont="1" applyFill="1" applyBorder="1" applyAlignment="1">
      <alignment vertical="top" wrapText="1"/>
    </xf>
    <xf numFmtId="0" fontId="9" fillId="6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164" fontId="10" fillId="0" borderId="2" xfId="0" applyNumberFormat="1" applyFont="1" applyBorder="1" applyAlignment="1">
      <alignment horizontal="left" vertical="top" wrapText="1"/>
    </xf>
    <xf numFmtId="164" fontId="10" fillId="0" borderId="1" xfId="0" applyNumberFormat="1" applyFont="1" applyBorder="1" applyAlignment="1">
      <alignment horizontal="left" vertical="top" wrapText="1"/>
    </xf>
    <xf numFmtId="164" fontId="10" fillId="5" borderId="2" xfId="0" applyNumberFormat="1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vertical="top" wrapText="1"/>
    </xf>
    <xf numFmtId="164" fontId="10" fillId="4" borderId="2" xfId="0" applyNumberFormat="1" applyFont="1" applyFill="1" applyBorder="1" applyAlignment="1">
      <alignment horizontal="left" vertical="top" wrapText="1"/>
    </xf>
    <xf numFmtId="164" fontId="10" fillId="4" borderId="1" xfId="0" applyNumberFormat="1" applyFont="1" applyFill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164" fontId="10" fillId="3" borderId="1" xfId="0" applyNumberFormat="1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right" vertical="top" wrapText="1"/>
    </xf>
    <xf numFmtId="9" fontId="0" fillId="0" borderId="0" xfId="0" applyNumberFormat="1"/>
    <xf numFmtId="0" fontId="13" fillId="0" borderId="1" xfId="0" applyFont="1" applyBorder="1" applyAlignment="1">
      <alignment vertical="top" wrapText="1"/>
    </xf>
    <xf numFmtId="164" fontId="13" fillId="0" borderId="2" xfId="0" applyNumberFormat="1" applyFont="1" applyBorder="1" applyAlignment="1">
      <alignment horizontal="left" vertical="top" wrapText="1"/>
    </xf>
    <xf numFmtId="164" fontId="13" fillId="0" borderId="1" xfId="0" applyNumberFormat="1" applyFont="1" applyBorder="1" applyAlignment="1">
      <alignment horizontal="left" vertical="top" wrapText="1"/>
    </xf>
    <xf numFmtId="0" fontId="9" fillId="6" borderId="0" xfId="0" applyFont="1" applyFill="1" applyBorder="1" applyAlignment="1">
      <alignment vertical="top" wrapText="1"/>
    </xf>
    <xf numFmtId="0" fontId="9" fillId="6" borderId="4" xfId="0" applyFont="1" applyFill="1" applyBorder="1" applyAlignment="1">
      <alignment vertical="top" wrapText="1"/>
    </xf>
    <xf numFmtId="0" fontId="9" fillId="6" borderId="0" xfId="0" applyFont="1" applyFill="1" applyBorder="1" applyAlignment="1">
      <alignment horizontal="center" vertical="center" textRotation="90" wrapText="1"/>
    </xf>
    <xf numFmtId="164" fontId="10" fillId="0" borderId="1" xfId="0" applyNumberFormat="1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8" fillId="7" borderId="0" xfId="0" applyFont="1" applyFill="1" applyAlignment="1">
      <alignment wrapText="1"/>
    </xf>
    <xf numFmtId="0" fontId="1" fillId="0" borderId="1" xfId="0" applyFont="1" applyBorder="1" applyAlignment="1">
      <alignment vertical="top" wrapText="1"/>
    </xf>
    <xf numFmtId="0" fontId="19" fillId="9" borderId="0" xfId="0" applyFont="1" applyFill="1"/>
    <xf numFmtId="0" fontId="0" fillId="0" borderId="0" xfId="0" applyAlignment="1"/>
    <xf numFmtId="0" fontId="19" fillId="9" borderId="0" xfId="0" applyFont="1" applyFill="1" applyAlignment="1">
      <alignment wrapText="1"/>
    </xf>
    <xf numFmtId="0" fontId="20" fillId="8" borderId="0" xfId="0" applyFont="1" applyFill="1" applyAlignment="1">
      <alignment vertical="center"/>
    </xf>
    <xf numFmtId="0" fontId="12" fillId="0" borderId="1" xfId="0" applyFont="1" applyBorder="1" applyAlignment="1"/>
    <xf numFmtId="0" fontId="20" fillId="10" borderId="0" xfId="0" applyFont="1" applyFill="1" applyAlignment="1">
      <alignment vertical="center"/>
    </xf>
    <xf numFmtId="0" fontId="12" fillId="0" borderId="1" xfId="0" applyFont="1" applyFill="1" applyBorder="1" applyAlignment="1"/>
    <xf numFmtId="0" fontId="12" fillId="0" borderId="1" xfId="0" applyFont="1" applyFill="1" applyBorder="1" applyAlignment="1">
      <alignment wrapText="1"/>
    </xf>
    <xf numFmtId="0" fontId="25" fillId="11" borderId="0" xfId="0" applyFont="1" applyFill="1" applyAlignment="1">
      <alignment vertical="center"/>
    </xf>
    <xf numFmtId="0" fontId="25" fillId="11" borderId="0" xfId="0" applyFont="1" applyFill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5" xfId="0" applyFont="1" applyBorder="1" applyAlignment="1">
      <alignment vertical="center"/>
    </xf>
    <xf numFmtId="0" fontId="26" fillId="0" borderId="5" xfId="0" applyFont="1" applyBorder="1" applyAlignment="1">
      <alignment vertical="center" wrapText="1"/>
    </xf>
    <xf numFmtId="0" fontId="27" fillId="0" borderId="0" xfId="0" applyFont="1"/>
    <xf numFmtId="0" fontId="28" fillId="0" borderId="0" xfId="0" applyFont="1"/>
    <xf numFmtId="0" fontId="12" fillId="0" borderId="7" xfId="0" applyFont="1" applyFill="1" applyBorder="1" applyAlignment="1"/>
    <xf numFmtId="0" fontId="12" fillId="0" borderId="7" xfId="0" applyFont="1" applyFill="1" applyBorder="1" applyAlignment="1">
      <alignment wrapText="1"/>
    </xf>
    <xf numFmtId="0" fontId="12" fillId="0" borderId="7" xfId="0" applyFont="1" applyBorder="1" applyAlignment="1">
      <alignment wrapText="1"/>
    </xf>
    <xf numFmtId="0" fontId="12" fillId="0" borderId="7" xfId="0" applyFont="1" applyBorder="1" applyAlignment="1"/>
    <xf numFmtId="0" fontId="0" fillId="0" borderId="8" xfId="0" applyBorder="1"/>
    <xf numFmtId="0" fontId="0" fillId="0" borderId="5" xfId="0" applyBorder="1" applyAlignment="1"/>
    <xf numFmtId="0" fontId="10" fillId="0" borderId="1" xfId="0" applyFont="1" applyBorder="1"/>
    <xf numFmtId="0" fontId="15" fillId="3" borderId="1" xfId="0" applyFont="1" applyFill="1" applyBorder="1" applyAlignment="1">
      <alignment vertical="top" wrapText="1"/>
    </xf>
    <xf numFmtId="0" fontId="10" fillId="7" borderId="1" xfId="0" applyFont="1" applyFill="1" applyBorder="1" applyAlignment="1">
      <alignment vertical="top" wrapText="1"/>
    </xf>
    <xf numFmtId="0" fontId="31" fillId="0" borderId="0" xfId="0" applyFont="1"/>
    <xf numFmtId="0" fontId="32" fillId="0" borderId="0" xfId="0" applyFont="1" applyAlignment="1">
      <alignment wrapText="1"/>
    </xf>
    <xf numFmtId="0" fontId="32" fillId="0" borderId="0" xfId="0" applyFont="1"/>
    <xf numFmtId="0" fontId="18" fillId="3" borderId="5" xfId="0" applyFont="1" applyFill="1" applyBorder="1" applyAlignment="1">
      <alignment vertical="center" wrapText="1"/>
    </xf>
    <xf numFmtId="0" fontId="0" fillId="0" borderId="2" xfId="0" applyBorder="1"/>
    <xf numFmtId="0" fontId="37" fillId="0" borderId="1" xfId="0" applyFont="1" applyBorder="1" applyAlignment="1">
      <alignment vertical="top" wrapText="1"/>
    </xf>
    <xf numFmtId="0" fontId="39" fillId="0" borderId="1" xfId="0" applyFont="1" applyBorder="1" applyAlignment="1">
      <alignment vertical="top" wrapText="1"/>
    </xf>
    <xf numFmtId="0" fontId="37" fillId="0" borderId="1" xfId="0" applyFont="1" applyFill="1" applyBorder="1" applyAlignment="1">
      <alignment vertical="top" wrapText="1"/>
    </xf>
    <xf numFmtId="0" fontId="40" fillId="0" borderId="0" xfId="0" applyFont="1" applyAlignment="1">
      <alignment wrapText="1"/>
    </xf>
    <xf numFmtId="0" fontId="41" fillId="0" borderId="0" xfId="0" applyFont="1"/>
    <xf numFmtId="0" fontId="10" fillId="0" borderId="1" xfId="1" applyFont="1" applyBorder="1" applyAlignment="1">
      <alignment vertical="top" wrapText="1"/>
    </xf>
    <xf numFmtId="0" fontId="6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35" fillId="0" borderId="7" xfId="0" applyFont="1" applyFill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21" fillId="10" borderId="0" xfId="0" applyFont="1" applyFill="1" applyAlignment="1">
      <alignment horizontal="left" wrapText="1"/>
    </xf>
    <xf numFmtId="0" fontId="8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8" fillId="0" borderId="5" xfId="0" applyFont="1" applyFill="1" applyBorder="1" applyAlignment="1">
      <alignment horizontal="left" vertical="center"/>
    </xf>
    <xf numFmtId="0" fontId="21" fillId="8" borderId="0" xfId="0" applyFont="1" applyFill="1" applyAlignment="1">
      <alignment horizontal="left" vertical="center"/>
    </xf>
    <xf numFmtId="0" fontId="22" fillId="8" borderId="0" xfId="0" applyFont="1" applyFill="1" applyAlignment="1">
      <alignment horizontal="left" vertical="center"/>
    </xf>
    <xf numFmtId="0" fontId="8" fillId="0" borderId="5" xfId="0" applyFont="1" applyFill="1" applyBorder="1" applyAlignment="1">
      <alignment wrapText="1"/>
    </xf>
    <xf numFmtId="0" fontId="0" fillId="0" borderId="5" xfId="0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99FF33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A2" sqref="A2"/>
    </sheetView>
  </sheetViews>
  <sheetFormatPr defaultRowHeight="12.75" x14ac:dyDescent="0.2"/>
  <cols>
    <col min="1" max="1" width="6.42578125" customWidth="1"/>
    <col min="2" max="2" width="37" customWidth="1"/>
    <col min="3" max="3" width="14.7109375" bestFit="1" customWidth="1"/>
    <col min="4" max="4" width="9.7109375" bestFit="1" customWidth="1"/>
    <col min="5" max="5" width="26" style="7" customWidth="1"/>
  </cols>
  <sheetData>
    <row r="1" spans="1:8" x14ac:dyDescent="0.2">
      <c r="A1" s="73" t="s">
        <v>25</v>
      </c>
      <c r="B1" s="73"/>
    </row>
    <row r="3" spans="1:8" ht="15.75" x14ac:dyDescent="0.25">
      <c r="B3" s="5" t="s">
        <v>0</v>
      </c>
      <c r="C3" s="6" t="s">
        <v>9</v>
      </c>
      <c r="D3" s="6" t="s">
        <v>10</v>
      </c>
      <c r="E3" s="5" t="s">
        <v>13</v>
      </c>
    </row>
    <row r="4" spans="1:8" ht="31.5" x14ac:dyDescent="0.25">
      <c r="A4" s="1">
        <v>1</v>
      </c>
      <c r="B4" s="2" t="s">
        <v>8</v>
      </c>
      <c r="C4" s="3" t="s">
        <v>7</v>
      </c>
      <c r="D4" s="3">
        <v>15</v>
      </c>
      <c r="E4" s="2"/>
      <c r="G4" s="4"/>
      <c r="H4" s="4"/>
    </row>
    <row r="5" spans="1:8" ht="31.5" x14ac:dyDescent="0.25">
      <c r="A5" s="1">
        <f t="shared" ref="A5:A11" si="0">+A4+1</f>
        <v>2</v>
      </c>
      <c r="B5" s="2" t="s">
        <v>14</v>
      </c>
      <c r="C5" s="3" t="s">
        <v>15</v>
      </c>
      <c r="D5" s="3">
        <v>15</v>
      </c>
    </row>
    <row r="6" spans="1:8" ht="47.25" x14ac:dyDescent="0.25">
      <c r="A6" s="1">
        <f t="shared" si="0"/>
        <v>3</v>
      </c>
      <c r="B6" s="2" t="s">
        <v>16</v>
      </c>
      <c r="C6" s="3" t="s">
        <v>7</v>
      </c>
      <c r="D6" s="3">
        <v>720</v>
      </c>
    </row>
    <row r="7" spans="1:8" ht="15.75" x14ac:dyDescent="0.25">
      <c r="A7" s="1">
        <f t="shared" si="0"/>
        <v>4</v>
      </c>
      <c r="B7" s="2" t="s">
        <v>23</v>
      </c>
      <c r="C7" s="3" t="s">
        <v>7</v>
      </c>
      <c r="D7" s="3">
        <v>60</v>
      </c>
    </row>
    <row r="8" spans="1:8" ht="15.75" x14ac:dyDescent="0.25">
      <c r="A8" s="1">
        <f t="shared" si="0"/>
        <v>5</v>
      </c>
      <c r="B8" s="2" t="s">
        <v>17</v>
      </c>
      <c r="C8" s="3" t="s">
        <v>7</v>
      </c>
      <c r="D8" s="3">
        <v>15</v>
      </c>
    </row>
    <row r="9" spans="1:8" ht="63" x14ac:dyDescent="0.25">
      <c r="A9" s="1">
        <f t="shared" si="0"/>
        <v>6</v>
      </c>
      <c r="B9" s="2" t="s">
        <v>11</v>
      </c>
      <c r="C9" s="3" t="s">
        <v>7</v>
      </c>
      <c r="D9" s="3">
        <v>15</v>
      </c>
    </row>
    <row r="10" spans="1:8" ht="15.75" x14ac:dyDescent="0.25">
      <c r="A10" s="1">
        <f t="shared" si="0"/>
        <v>7</v>
      </c>
      <c r="B10" s="2" t="s">
        <v>18</v>
      </c>
      <c r="C10" s="3" t="s">
        <v>12</v>
      </c>
      <c r="D10" s="3">
        <v>360</v>
      </c>
    </row>
    <row r="11" spans="1:8" ht="15.75" x14ac:dyDescent="0.25">
      <c r="A11" s="1">
        <f t="shared" si="0"/>
        <v>8</v>
      </c>
      <c r="B11" s="2" t="s">
        <v>19</v>
      </c>
      <c r="C11" s="3" t="s">
        <v>20</v>
      </c>
      <c r="D11" s="3">
        <v>180</v>
      </c>
    </row>
    <row r="12" spans="1:8" ht="15.75" x14ac:dyDescent="0.25">
      <c r="D12" s="8">
        <f>SUM(D4:D11)</f>
        <v>1380</v>
      </c>
      <c r="E12" s="9" t="s">
        <v>21</v>
      </c>
    </row>
    <row r="13" spans="1:8" ht="15.75" x14ac:dyDescent="0.25">
      <c r="D13" s="8">
        <f>+D12/60</f>
        <v>23</v>
      </c>
      <c r="E13" s="9" t="s">
        <v>22</v>
      </c>
    </row>
  </sheetData>
  <mergeCells count="1">
    <mergeCell ref="A1:B1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L75"/>
  <sheetViews>
    <sheetView tabSelected="1" zoomScale="75" zoomScaleNormal="75" workbookViewId="0">
      <selection activeCell="C2" sqref="C2"/>
    </sheetView>
  </sheetViews>
  <sheetFormatPr defaultRowHeight="12.75" x14ac:dyDescent="0.2"/>
  <cols>
    <col min="1" max="1" width="3" bestFit="1" customWidth="1"/>
    <col min="2" max="2" width="61.5703125" customWidth="1"/>
    <col min="3" max="3" width="10" customWidth="1"/>
    <col min="4" max="4" width="11.85546875" customWidth="1"/>
    <col min="5" max="6" width="20.7109375" customWidth="1"/>
    <col min="7" max="7" width="18.140625" customWidth="1"/>
    <col min="8" max="8" width="47.7109375" customWidth="1"/>
  </cols>
  <sheetData>
    <row r="1" spans="1:12" s="10" customFormat="1" ht="30" x14ac:dyDescent="0.2">
      <c r="A1" s="30" t="s">
        <v>36</v>
      </c>
      <c r="B1" s="29" t="s">
        <v>35</v>
      </c>
      <c r="C1" s="11" t="s">
        <v>4</v>
      </c>
      <c r="D1" s="12" t="s">
        <v>3</v>
      </c>
      <c r="E1" s="13" t="s">
        <v>5</v>
      </c>
      <c r="F1" s="13" t="s">
        <v>6</v>
      </c>
      <c r="G1" s="13" t="s">
        <v>1</v>
      </c>
      <c r="H1" s="28" t="s">
        <v>13</v>
      </c>
    </row>
    <row r="2" spans="1:12" ht="113.25" customHeight="1" x14ac:dyDescent="0.2">
      <c r="A2" s="14">
        <v>1</v>
      </c>
      <c r="B2" s="14" t="s">
        <v>182</v>
      </c>
      <c r="C2" s="14"/>
      <c r="D2" s="60" t="s">
        <v>30</v>
      </c>
      <c r="E2" s="15">
        <v>43215.5</v>
      </c>
      <c r="F2" s="31"/>
      <c r="G2" s="14" t="s">
        <v>28</v>
      </c>
    </row>
    <row r="3" spans="1:12" ht="60" x14ac:dyDescent="0.2">
      <c r="A3" s="14">
        <f>+A2+1</f>
        <v>2</v>
      </c>
      <c r="B3" s="61" t="str">
        <f>CONCATENATE("Remind Developers (IBM and Cornell) to save off B92 projects (B92 will be refreshed Saturday night)
 - Prepare migraiton forms for 4/26 changes to be migrated to B92 AFTER refresh in step "&amp;A32)</f>
        <v>Remind Developers (IBM and Cornell) to save off B92 projects (B92 will be refreshed Saturday night)
 - Prepare migraiton forms for 4/26 changes to be migrated to B92 AFTER refresh in step 26</v>
      </c>
      <c r="C3" s="14"/>
      <c r="D3" s="60" t="s">
        <v>30</v>
      </c>
      <c r="E3" s="15">
        <v>43216.5</v>
      </c>
      <c r="F3" s="16"/>
      <c r="G3" s="14" t="s">
        <v>37</v>
      </c>
      <c r="H3" s="63"/>
    </row>
    <row r="4" spans="1:12" ht="45" x14ac:dyDescent="0.2">
      <c r="A4" s="14">
        <f t="shared" ref="A4:A33" si="0">+A3+1</f>
        <v>3</v>
      </c>
      <c r="B4" s="14" t="s">
        <v>179</v>
      </c>
      <c r="C4" s="14">
        <f>60*3</f>
        <v>180</v>
      </c>
      <c r="D4" s="60" t="s">
        <v>30</v>
      </c>
      <c r="E4" s="15">
        <v>43217.041666666664</v>
      </c>
      <c r="F4" s="16">
        <f t="shared" ref="F4:F29" si="1">+E4+(C4/24/60)</f>
        <v>43217.166666666664</v>
      </c>
      <c r="G4" s="14" t="s">
        <v>32</v>
      </c>
      <c r="H4" s="63"/>
    </row>
    <row r="5" spans="1:12" ht="75" x14ac:dyDescent="0.2">
      <c r="A5" s="14">
        <f t="shared" si="0"/>
        <v>4</v>
      </c>
      <c r="B5" s="14" t="s">
        <v>38</v>
      </c>
      <c r="C5" s="14">
        <v>60</v>
      </c>
      <c r="D5" s="60" t="s">
        <v>30</v>
      </c>
      <c r="E5" s="15">
        <v>43217.666666666664</v>
      </c>
      <c r="F5" s="16">
        <f t="shared" si="1"/>
        <v>43217.708333333328</v>
      </c>
      <c r="G5" s="14" t="s">
        <v>28</v>
      </c>
    </row>
    <row r="6" spans="1:12" ht="45" x14ac:dyDescent="0.2">
      <c r="A6" s="14">
        <f t="shared" si="0"/>
        <v>5</v>
      </c>
      <c r="B6" s="14" t="s">
        <v>180</v>
      </c>
      <c r="C6" s="25">
        <v>15</v>
      </c>
      <c r="D6" s="60" t="s">
        <v>30</v>
      </c>
      <c r="E6" s="15">
        <f>+F5+(355/24/60)</f>
        <v>43217.954861111109</v>
      </c>
      <c r="F6" s="16"/>
      <c r="G6" s="14" t="s">
        <v>28</v>
      </c>
      <c r="H6" s="63"/>
    </row>
    <row r="7" spans="1:12" ht="135" x14ac:dyDescent="0.2">
      <c r="A7" s="14">
        <f t="shared" si="0"/>
        <v>6</v>
      </c>
      <c r="B7" s="33" t="s">
        <v>185</v>
      </c>
      <c r="C7" s="14">
        <v>5</v>
      </c>
      <c r="D7" s="60" t="s">
        <v>30</v>
      </c>
      <c r="E7" s="15">
        <v>43217.916666666664</v>
      </c>
      <c r="F7" s="16">
        <f t="shared" si="1"/>
        <v>43217.920138888883</v>
      </c>
      <c r="G7" s="14" t="s">
        <v>39</v>
      </c>
      <c r="H7" s="63"/>
      <c r="K7" s="10"/>
    </row>
    <row r="8" spans="1:12" ht="45" x14ac:dyDescent="0.2">
      <c r="A8" s="14">
        <f t="shared" si="0"/>
        <v>7</v>
      </c>
      <c r="B8" s="14" t="s">
        <v>105</v>
      </c>
      <c r="C8" s="25">
        <v>5</v>
      </c>
      <c r="D8" s="60" t="s">
        <v>30</v>
      </c>
      <c r="E8" s="15">
        <v>43217.958333333336</v>
      </c>
      <c r="F8" s="16">
        <f t="shared" si="1"/>
        <v>43217.961805555555</v>
      </c>
      <c r="G8" s="14" t="s">
        <v>39</v>
      </c>
    </row>
    <row r="9" spans="1:12" ht="30" x14ac:dyDescent="0.2">
      <c r="A9" s="14">
        <f t="shared" si="0"/>
        <v>8</v>
      </c>
      <c r="B9" s="33" t="s">
        <v>104</v>
      </c>
      <c r="C9" s="14">
        <v>5</v>
      </c>
      <c r="D9" s="60" t="s">
        <v>30</v>
      </c>
      <c r="E9" s="15">
        <f>+F8</f>
        <v>43217.961805555555</v>
      </c>
      <c r="F9" s="16"/>
      <c r="G9" s="14" t="s">
        <v>106</v>
      </c>
      <c r="K9" s="10"/>
    </row>
    <row r="10" spans="1:12" ht="15" x14ac:dyDescent="0.2">
      <c r="A10" s="14">
        <f t="shared" si="0"/>
        <v>9</v>
      </c>
      <c r="B10" s="18" t="s">
        <v>27</v>
      </c>
      <c r="C10" s="18"/>
      <c r="D10" s="60" t="s">
        <v>30</v>
      </c>
      <c r="E10" s="19">
        <v>43218.041666666664</v>
      </c>
      <c r="F10" s="20"/>
      <c r="G10" s="18" t="s">
        <v>33</v>
      </c>
      <c r="I10" s="10"/>
    </row>
    <row r="11" spans="1:12" ht="38.25" x14ac:dyDescent="0.2">
      <c r="A11" s="14">
        <f t="shared" si="0"/>
        <v>10</v>
      </c>
      <c r="B11" s="14" t="s">
        <v>52</v>
      </c>
      <c r="C11" s="14">
        <v>30</v>
      </c>
      <c r="D11" s="60" t="s">
        <v>30</v>
      </c>
      <c r="E11" s="17">
        <v>43218.041666666664</v>
      </c>
      <c r="F11" s="16">
        <f t="shared" si="1"/>
        <v>43218.0625</v>
      </c>
      <c r="G11" s="14" t="s">
        <v>32</v>
      </c>
      <c r="H11" s="34" t="s">
        <v>174</v>
      </c>
    </row>
    <row r="12" spans="1:12" ht="45" x14ac:dyDescent="0.2">
      <c r="A12" s="14">
        <f t="shared" si="0"/>
        <v>11</v>
      </c>
      <c r="B12" s="32" t="s">
        <v>178</v>
      </c>
      <c r="C12" s="14">
        <v>60</v>
      </c>
      <c r="D12" s="60" t="s">
        <v>30</v>
      </c>
      <c r="E12" s="17">
        <f>+E11</f>
        <v>43218.041666666664</v>
      </c>
      <c r="F12" s="16">
        <f t="shared" si="1"/>
        <v>43218.083333333328</v>
      </c>
      <c r="G12" s="14" t="s">
        <v>32</v>
      </c>
    </row>
    <row r="13" spans="1:12" ht="15" x14ac:dyDescent="0.2">
      <c r="A13" s="14">
        <f t="shared" si="0"/>
        <v>12</v>
      </c>
      <c r="B13" s="14" t="s">
        <v>24</v>
      </c>
      <c r="C13" s="14">
        <v>15</v>
      </c>
      <c r="D13" s="60" t="s">
        <v>30</v>
      </c>
      <c r="E13" s="15">
        <f>+F12</f>
        <v>43218.083333333328</v>
      </c>
      <c r="F13" s="16">
        <f>+E13+(C13/24/60)</f>
        <v>43218.093749999993</v>
      </c>
      <c r="G13" s="14" t="s">
        <v>32</v>
      </c>
      <c r="I13" s="10"/>
    </row>
    <row r="14" spans="1:12" ht="45" x14ac:dyDescent="0.2">
      <c r="A14" s="14">
        <f t="shared" si="0"/>
        <v>13</v>
      </c>
      <c r="B14" s="14" t="s">
        <v>175</v>
      </c>
      <c r="C14" s="14">
        <v>15</v>
      </c>
      <c r="D14" s="60" t="s">
        <v>30</v>
      </c>
      <c r="E14" s="15">
        <f>+F12</f>
        <v>43218.083333333328</v>
      </c>
      <c r="F14" s="16">
        <f>+E14+(C14/24/60)</f>
        <v>43218.093749999993</v>
      </c>
      <c r="G14" s="14" t="s">
        <v>32</v>
      </c>
      <c r="K14" s="24"/>
      <c r="L14" s="10"/>
    </row>
    <row r="15" spans="1:12" ht="15" hidden="1" x14ac:dyDescent="0.2">
      <c r="A15" s="14"/>
      <c r="B15" s="67" t="s">
        <v>40</v>
      </c>
      <c r="C15" s="14">
        <v>0</v>
      </c>
      <c r="D15" s="60" t="s">
        <v>30</v>
      </c>
      <c r="E15" s="15">
        <f>+F12</f>
        <v>43218.083333333328</v>
      </c>
      <c r="F15" s="16">
        <f t="shared" si="1"/>
        <v>43218.083333333328</v>
      </c>
      <c r="G15" s="14" t="s">
        <v>32</v>
      </c>
      <c r="K15" s="24"/>
      <c r="L15" s="10"/>
    </row>
    <row r="16" spans="1:12" ht="15" hidden="1" x14ac:dyDescent="0.2">
      <c r="A16" s="14"/>
      <c r="B16" s="67" t="s">
        <v>41</v>
      </c>
      <c r="C16" s="14">
        <v>0</v>
      </c>
      <c r="D16" s="60" t="s">
        <v>30</v>
      </c>
      <c r="E16" s="15">
        <f>+F15</f>
        <v>43218.083333333328</v>
      </c>
      <c r="F16" s="16">
        <f>+E16+(C16/24/60)</f>
        <v>43218.083333333328</v>
      </c>
      <c r="G16" s="14" t="s">
        <v>32</v>
      </c>
      <c r="K16" s="24"/>
      <c r="L16" s="10"/>
    </row>
    <row r="17" spans="1:11" ht="30" x14ac:dyDescent="0.2">
      <c r="A17" s="14">
        <f>+A14+1</f>
        <v>14</v>
      </c>
      <c r="B17" s="14" t="s">
        <v>176</v>
      </c>
      <c r="C17" s="14">
        <f>60*5</f>
        <v>300</v>
      </c>
      <c r="D17" s="60" t="s">
        <v>30</v>
      </c>
      <c r="E17" s="15">
        <f>+F16</f>
        <v>43218.083333333328</v>
      </c>
      <c r="F17" s="16">
        <f t="shared" si="1"/>
        <v>43218.291666666664</v>
      </c>
      <c r="G17" s="14" t="s">
        <v>32</v>
      </c>
      <c r="I17" s="10"/>
    </row>
    <row r="18" spans="1:11" ht="15" x14ac:dyDescent="0.2">
      <c r="A18" s="14">
        <f t="shared" si="0"/>
        <v>15</v>
      </c>
      <c r="B18" s="18" t="s">
        <v>27</v>
      </c>
      <c r="C18" s="18"/>
      <c r="D18" s="60" t="s">
        <v>30</v>
      </c>
      <c r="E18" s="19">
        <f>+E10+(420/24/60)</f>
        <v>43218.333333333328</v>
      </c>
      <c r="F18" s="20"/>
      <c r="G18" s="18" t="s">
        <v>33</v>
      </c>
      <c r="I18" s="10"/>
      <c r="J18" s="10"/>
      <c r="K18" s="10"/>
    </row>
    <row r="19" spans="1:11" s="71" customFormat="1" ht="45" hidden="1" x14ac:dyDescent="0.2">
      <c r="A19" s="68"/>
      <c r="B19" s="69" t="s">
        <v>181</v>
      </c>
      <c r="C19" s="14">
        <f>16*60</f>
        <v>960</v>
      </c>
      <c r="D19" s="60" t="s">
        <v>30</v>
      </c>
      <c r="E19" s="15"/>
      <c r="F19" s="16">
        <f t="shared" si="1"/>
        <v>0.66666666666666663</v>
      </c>
      <c r="G19" s="14" t="s">
        <v>32</v>
      </c>
      <c r="H19" s="70"/>
    </row>
    <row r="20" spans="1:11" ht="15.75" hidden="1" customHeight="1" x14ac:dyDescent="0.25">
      <c r="A20" s="14"/>
      <c r="B20" s="62" t="s">
        <v>42</v>
      </c>
      <c r="C20" s="14">
        <v>0</v>
      </c>
      <c r="D20" s="60" t="s">
        <v>30</v>
      </c>
      <c r="E20" s="15">
        <f>+F17</f>
        <v>43218.291666666664</v>
      </c>
      <c r="F20" s="16">
        <f t="shared" si="1"/>
        <v>43218.291666666664</v>
      </c>
      <c r="G20" s="14" t="s">
        <v>32</v>
      </c>
      <c r="J20" s="10"/>
    </row>
    <row r="21" spans="1:11" ht="15" hidden="1" x14ac:dyDescent="0.2">
      <c r="A21" s="14"/>
      <c r="B21" s="18" t="s">
        <v>27</v>
      </c>
      <c r="C21" s="18"/>
      <c r="D21" s="60" t="s">
        <v>30</v>
      </c>
      <c r="E21" s="19">
        <f>+E18+(240/24/60)</f>
        <v>43218.499999999993</v>
      </c>
      <c r="F21" s="20"/>
      <c r="G21" s="18" t="s">
        <v>33</v>
      </c>
      <c r="I21" s="10"/>
      <c r="J21" s="10"/>
      <c r="K21" s="10"/>
    </row>
    <row r="22" spans="1:11" ht="15" x14ac:dyDescent="0.2">
      <c r="A22" s="14">
        <f>+A18+1</f>
        <v>16</v>
      </c>
      <c r="B22" s="14" t="s">
        <v>50</v>
      </c>
      <c r="C22" s="14">
        <v>60</v>
      </c>
      <c r="D22" s="60" t="s">
        <v>30</v>
      </c>
      <c r="E22" s="15">
        <f>+F20</f>
        <v>43218.291666666664</v>
      </c>
      <c r="F22" s="22">
        <f t="shared" si="1"/>
        <v>43218.333333333328</v>
      </c>
      <c r="G22" s="14" t="s">
        <v>32</v>
      </c>
      <c r="K22" s="10"/>
    </row>
    <row r="23" spans="1:11" ht="17.25" customHeight="1" x14ac:dyDescent="0.2">
      <c r="A23" s="14">
        <f t="shared" si="0"/>
        <v>17</v>
      </c>
      <c r="B23" s="14" t="s">
        <v>26</v>
      </c>
      <c r="C23" s="14">
        <v>0</v>
      </c>
      <c r="D23" s="60" t="s">
        <v>30</v>
      </c>
      <c r="E23" s="15">
        <f>+F22</f>
        <v>43218.333333333328</v>
      </c>
      <c r="F23" s="16"/>
      <c r="G23" s="14" t="s">
        <v>33</v>
      </c>
    </row>
    <row r="24" spans="1:11" ht="17.25" customHeight="1" x14ac:dyDescent="0.2">
      <c r="A24" s="14">
        <f t="shared" si="0"/>
        <v>18</v>
      </c>
      <c r="B24" s="14" t="s">
        <v>183</v>
      </c>
      <c r="C24" s="14">
        <v>0</v>
      </c>
      <c r="D24" s="60" t="s">
        <v>30</v>
      </c>
      <c r="E24" s="15">
        <f>+E23</f>
        <v>43218.333333333328</v>
      </c>
      <c r="F24" s="16"/>
      <c r="G24" s="14" t="s">
        <v>28</v>
      </c>
    </row>
    <row r="25" spans="1:11" ht="45" x14ac:dyDescent="0.2">
      <c r="A25" s="14">
        <f t="shared" si="0"/>
        <v>19</v>
      </c>
      <c r="B25" s="14" t="s">
        <v>177</v>
      </c>
      <c r="C25" s="14">
        <v>60</v>
      </c>
      <c r="D25" s="60" t="s">
        <v>30</v>
      </c>
      <c r="E25" s="15">
        <f>+F22</f>
        <v>43218.333333333328</v>
      </c>
      <c r="F25" s="16">
        <f t="shared" si="1"/>
        <v>43218.374999999993</v>
      </c>
      <c r="G25" s="14" t="s">
        <v>34</v>
      </c>
      <c r="H25" s="64"/>
    </row>
    <row r="26" spans="1:11" ht="15" x14ac:dyDescent="0.2">
      <c r="A26" s="14">
        <f t="shared" si="0"/>
        <v>20</v>
      </c>
      <c r="B26" s="14" t="s">
        <v>2</v>
      </c>
      <c r="C26" s="14">
        <v>5</v>
      </c>
      <c r="D26" s="60" t="s">
        <v>30</v>
      </c>
      <c r="E26" s="15">
        <f t="shared" ref="E26:E30" si="2">+F25</f>
        <v>43218.374999999993</v>
      </c>
      <c r="F26" s="16">
        <f t="shared" si="1"/>
        <v>43218.378472222212</v>
      </c>
      <c r="G26" s="14" t="s">
        <v>34</v>
      </c>
      <c r="I26" s="10"/>
      <c r="J26" s="10"/>
    </row>
    <row r="27" spans="1:11" ht="15" x14ac:dyDescent="0.2">
      <c r="A27" s="14">
        <f t="shared" si="0"/>
        <v>21</v>
      </c>
      <c r="B27" s="14" t="s">
        <v>29</v>
      </c>
      <c r="C27" s="14">
        <v>5</v>
      </c>
      <c r="D27" s="60" t="s">
        <v>30</v>
      </c>
      <c r="E27" s="15">
        <f t="shared" si="2"/>
        <v>43218.378472222212</v>
      </c>
      <c r="F27" s="16">
        <f t="shared" si="1"/>
        <v>43218.381944444431</v>
      </c>
      <c r="G27" s="14" t="s">
        <v>33</v>
      </c>
      <c r="I27" s="10"/>
      <c r="J27" s="10"/>
      <c r="K27" s="10"/>
    </row>
    <row r="28" spans="1:11" s="10" customFormat="1" ht="75" x14ac:dyDescent="0.2">
      <c r="A28" s="14">
        <f t="shared" si="0"/>
        <v>22</v>
      </c>
      <c r="B28" s="35" t="s">
        <v>51</v>
      </c>
      <c r="C28" s="35">
        <v>120</v>
      </c>
      <c r="D28" s="60" t="s">
        <v>30</v>
      </c>
      <c r="E28" s="26">
        <f t="shared" si="2"/>
        <v>43218.381944444431</v>
      </c>
      <c r="F28" s="27">
        <f t="shared" si="1"/>
        <v>43218.465277777766</v>
      </c>
      <c r="G28" s="25" t="s">
        <v>28</v>
      </c>
    </row>
    <row r="29" spans="1:11" ht="30" x14ac:dyDescent="0.2">
      <c r="A29" s="14">
        <f t="shared" si="0"/>
        <v>23</v>
      </c>
      <c r="B29" s="14" t="s">
        <v>43</v>
      </c>
      <c r="C29" s="14">
        <v>5</v>
      </c>
      <c r="D29" s="60" t="s">
        <v>30</v>
      </c>
      <c r="E29" s="15">
        <f t="shared" si="2"/>
        <v>43218.465277777766</v>
      </c>
      <c r="F29" s="16">
        <f t="shared" si="1"/>
        <v>43218.468749999985</v>
      </c>
      <c r="G29" s="14" t="s">
        <v>28</v>
      </c>
      <c r="I29" s="10"/>
      <c r="J29" s="10"/>
    </row>
    <row r="30" spans="1:11" ht="75" x14ac:dyDescent="0.2">
      <c r="A30" s="14">
        <f t="shared" si="0"/>
        <v>24</v>
      </c>
      <c r="B30" s="72" t="s">
        <v>184</v>
      </c>
      <c r="C30" s="14"/>
      <c r="D30" s="60" t="s">
        <v>30</v>
      </c>
      <c r="E30" s="15">
        <f t="shared" si="2"/>
        <v>43218.468749999985</v>
      </c>
      <c r="F30" s="16"/>
      <c r="G30" s="14" t="s">
        <v>44</v>
      </c>
      <c r="I30" s="10"/>
      <c r="J30" s="10"/>
    </row>
    <row r="31" spans="1:11" ht="15" x14ac:dyDescent="0.2">
      <c r="A31" s="14">
        <f t="shared" si="0"/>
        <v>25</v>
      </c>
      <c r="B31" s="14" t="str">
        <f>CONCATENATE("Roll Back with backup's taken in Step "&amp;A12)</f>
        <v>Roll Back with backup's taken in Step 11</v>
      </c>
      <c r="C31" s="14">
        <v>300</v>
      </c>
      <c r="D31" s="60" t="s">
        <v>30</v>
      </c>
      <c r="E31" s="15"/>
      <c r="F31" s="16"/>
      <c r="G31" s="14" t="s">
        <v>32</v>
      </c>
      <c r="I31" s="10"/>
      <c r="J31" s="10"/>
    </row>
    <row r="32" spans="1:11" ht="78.75" x14ac:dyDescent="0.2">
      <c r="A32" s="14">
        <f t="shared" si="0"/>
        <v>26</v>
      </c>
      <c r="B32" s="21" t="s">
        <v>153</v>
      </c>
      <c r="C32" s="23">
        <f>13*60</f>
        <v>780</v>
      </c>
      <c r="D32" s="60" t="s">
        <v>30</v>
      </c>
      <c r="E32" s="15">
        <f>+F29</f>
        <v>43218.468749999985</v>
      </c>
      <c r="F32" s="16"/>
      <c r="G32" s="14" t="s">
        <v>32</v>
      </c>
      <c r="H32" s="63"/>
      <c r="J32" s="10"/>
    </row>
    <row r="33" spans="1:8" ht="31.5" x14ac:dyDescent="0.2">
      <c r="A33" s="14">
        <f t="shared" si="0"/>
        <v>27</v>
      </c>
      <c r="B33" s="21" t="s">
        <v>186</v>
      </c>
      <c r="C33" s="23" t="s">
        <v>31</v>
      </c>
      <c r="D33" s="60" t="s">
        <v>30</v>
      </c>
      <c r="E33" s="15"/>
      <c r="F33" s="16"/>
      <c r="G33" s="14" t="s">
        <v>32</v>
      </c>
    </row>
    <row r="36" spans="1:8" ht="15" customHeight="1" x14ac:dyDescent="0.2">
      <c r="B36" s="39" t="s">
        <v>45</v>
      </c>
      <c r="C36" s="92" t="s">
        <v>115</v>
      </c>
      <c r="D36" s="93"/>
      <c r="E36" s="93"/>
      <c r="F36" s="93"/>
      <c r="G36" s="92" t="s">
        <v>154</v>
      </c>
      <c r="H36" s="93"/>
    </row>
    <row r="37" spans="1:8" ht="30" customHeight="1" x14ac:dyDescent="0.25">
      <c r="B37" s="53" t="s">
        <v>49</v>
      </c>
      <c r="C37" s="94" t="s">
        <v>116</v>
      </c>
      <c r="D37" s="95"/>
      <c r="E37" s="95"/>
      <c r="F37" s="95"/>
      <c r="G37" s="89" t="s">
        <v>155</v>
      </c>
      <c r="H37" s="90"/>
    </row>
    <row r="38" spans="1:8" ht="31.5" customHeight="1" x14ac:dyDescent="0.25">
      <c r="A38" s="4"/>
      <c r="B38" s="53" t="s">
        <v>156</v>
      </c>
      <c r="C38" s="76" t="s">
        <v>157</v>
      </c>
      <c r="D38" s="76"/>
      <c r="E38" s="76"/>
      <c r="F38" s="76"/>
      <c r="G38" s="81" t="s">
        <v>158</v>
      </c>
      <c r="H38" s="90"/>
    </row>
    <row r="39" spans="1:8" ht="28.5" customHeight="1" x14ac:dyDescent="0.25">
      <c r="B39" s="54" t="s">
        <v>159</v>
      </c>
      <c r="C39" s="88" t="s">
        <v>117</v>
      </c>
      <c r="D39" s="88"/>
      <c r="E39" s="88"/>
      <c r="F39" s="88"/>
      <c r="G39" s="89" t="s">
        <v>160</v>
      </c>
      <c r="H39" s="90"/>
    </row>
    <row r="40" spans="1:8" ht="31.5" customHeight="1" x14ac:dyDescent="0.25">
      <c r="B40" s="54" t="s">
        <v>161</v>
      </c>
      <c r="C40" s="91" t="s">
        <v>118</v>
      </c>
      <c r="D40" s="91"/>
      <c r="E40" s="91"/>
      <c r="F40" s="91"/>
      <c r="G40" s="81" t="s">
        <v>162</v>
      </c>
      <c r="H40" s="90"/>
    </row>
    <row r="41" spans="1:8" ht="33" customHeight="1" x14ac:dyDescent="0.25">
      <c r="B41" s="55" t="s">
        <v>119</v>
      </c>
      <c r="C41" s="82" t="s">
        <v>120</v>
      </c>
      <c r="D41" s="82"/>
      <c r="E41" s="82"/>
      <c r="F41" s="82"/>
      <c r="G41" s="82" t="s">
        <v>163</v>
      </c>
      <c r="H41" s="80"/>
    </row>
    <row r="42" spans="1:8" ht="14.45" customHeight="1" x14ac:dyDescent="0.25">
      <c r="B42" s="55" t="s">
        <v>121</v>
      </c>
      <c r="C42" s="81" t="s">
        <v>122</v>
      </c>
      <c r="D42" s="81"/>
      <c r="E42" s="81"/>
      <c r="F42" s="81"/>
      <c r="G42" s="82" t="s">
        <v>164</v>
      </c>
      <c r="H42" s="80"/>
    </row>
    <row r="43" spans="1:8" ht="30.75" customHeight="1" x14ac:dyDescent="0.25">
      <c r="B43" s="40" t="s">
        <v>123</v>
      </c>
      <c r="C43" s="81" t="s">
        <v>124</v>
      </c>
      <c r="D43" s="81"/>
      <c r="E43" s="81"/>
      <c r="F43" s="81"/>
      <c r="G43" s="82" t="s">
        <v>125</v>
      </c>
      <c r="H43" s="80"/>
    </row>
    <row r="44" spans="1:8" ht="14.45" customHeight="1" x14ac:dyDescent="0.25">
      <c r="B44" s="40" t="s">
        <v>126</v>
      </c>
      <c r="C44" s="81" t="s">
        <v>127</v>
      </c>
      <c r="D44" s="81"/>
      <c r="E44" s="81"/>
      <c r="F44" s="81"/>
      <c r="G44" s="82" t="s">
        <v>165</v>
      </c>
      <c r="H44" s="80"/>
    </row>
    <row r="45" spans="1:8" ht="15" customHeight="1" x14ac:dyDescent="0.25">
      <c r="B45" s="40" t="s">
        <v>128</v>
      </c>
      <c r="C45" s="81" t="s">
        <v>129</v>
      </c>
      <c r="D45" s="81"/>
      <c r="E45" s="81"/>
      <c r="F45" s="81"/>
      <c r="G45" s="82" t="s">
        <v>166</v>
      </c>
      <c r="H45" s="80"/>
    </row>
    <row r="46" spans="1:8" ht="14.45" customHeight="1" x14ac:dyDescent="0.25">
      <c r="B46" s="40" t="s">
        <v>130</v>
      </c>
      <c r="C46" s="81" t="s">
        <v>131</v>
      </c>
      <c r="D46" s="81"/>
      <c r="E46" s="81"/>
      <c r="F46" s="81"/>
      <c r="G46" s="81" t="s">
        <v>167</v>
      </c>
      <c r="H46" s="87"/>
    </row>
    <row r="47" spans="1:8" ht="32.25" customHeight="1" x14ac:dyDescent="0.25">
      <c r="B47" s="40" t="s">
        <v>132</v>
      </c>
      <c r="C47" s="81" t="s">
        <v>133</v>
      </c>
      <c r="D47" s="81"/>
      <c r="E47" s="81"/>
      <c r="F47" s="81"/>
      <c r="G47" s="82" t="s">
        <v>134</v>
      </c>
      <c r="H47" s="80"/>
    </row>
    <row r="48" spans="1:8" ht="14.45" customHeight="1" x14ac:dyDescent="0.25">
      <c r="B48" s="56" t="s">
        <v>135</v>
      </c>
      <c r="C48" s="81" t="s">
        <v>136</v>
      </c>
      <c r="D48" s="81"/>
      <c r="E48" s="81"/>
      <c r="F48" s="81"/>
      <c r="G48" s="82" t="s">
        <v>168</v>
      </c>
      <c r="H48" s="80"/>
    </row>
    <row r="49" spans="2:8" ht="15" x14ac:dyDescent="0.25">
      <c r="B49" s="56" t="s">
        <v>137</v>
      </c>
      <c r="C49" s="82" t="s">
        <v>138</v>
      </c>
      <c r="D49" s="82"/>
      <c r="E49" s="82"/>
      <c r="F49" s="82"/>
      <c r="G49" s="82" t="s">
        <v>139</v>
      </c>
      <c r="H49" s="80"/>
    </row>
    <row r="50" spans="2:8" x14ac:dyDescent="0.2">
      <c r="B50" s="57"/>
      <c r="G50" s="58"/>
      <c r="H50" s="66"/>
    </row>
    <row r="51" spans="2:8" ht="28.9" customHeight="1" x14ac:dyDescent="0.25">
      <c r="B51" s="54" t="s">
        <v>62</v>
      </c>
      <c r="C51" s="76" t="s">
        <v>46</v>
      </c>
      <c r="D51" s="76"/>
      <c r="E51" s="76"/>
      <c r="F51" s="76"/>
      <c r="G51" s="79" t="s">
        <v>142</v>
      </c>
      <c r="H51" s="80"/>
    </row>
    <row r="52" spans="2:8" ht="14.45" customHeight="1" x14ac:dyDescent="0.25">
      <c r="B52" s="53" t="s">
        <v>47</v>
      </c>
      <c r="C52" s="81" t="s">
        <v>48</v>
      </c>
      <c r="D52" s="81"/>
      <c r="E52" s="81"/>
      <c r="F52" s="81"/>
      <c r="G52" s="82" t="s">
        <v>142</v>
      </c>
      <c r="H52" s="80"/>
    </row>
    <row r="53" spans="2:8" ht="24.75" customHeight="1" x14ac:dyDescent="0.25">
      <c r="B53" s="53" t="s">
        <v>64</v>
      </c>
      <c r="C53" s="82" t="s">
        <v>143</v>
      </c>
      <c r="D53" s="82"/>
      <c r="E53" s="82"/>
      <c r="F53" s="82"/>
      <c r="G53" s="82" t="s">
        <v>142</v>
      </c>
      <c r="H53" s="80"/>
    </row>
    <row r="54" spans="2:8" ht="15" x14ac:dyDescent="0.25">
      <c r="B54" s="53" t="s">
        <v>140</v>
      </c>
      <c r="C54" s="84" t="s">
        <v>141</v>
      </c>
      <c r="D54" s="85"/>
      <c r="E54" s="85"/>
      <c r="F54" s="85"/>
      <c r="G54" s="84" t="s">
        <v>142</v>
      </c>
      <c r="H54" s="86"/>
    </row>
    <row r="55" spans="2:8" ht="14.45" customHeight="1" x14ac:dyDescent="0.2">
      <c r="G55" s="37"/>
    </row>
    <row r="56" spans="2:8" ht="26.25" customHeight="1" x14ac:dyDescent="0.2">
      <c r="B56" s="41" t="s">
        <v>45</v>
      </c>
      <c r="C56" s="83" t="s">
        <v>154</v>
      </c>
      <c r="D56" s="83"/>
      <c r="E56" s="83"/>
      <c r="F56" s="83"/>
      <c r="G56" s="37"/>
    </row>
    <row r="57" spans="2:8" ht="26.25" customHeight="1" x14ac:dyDescent="0.25">
      <c r="B57" s="42" t="s">
        <v>49</v>
      </c>
      <c r="C57" s="75" t="s">
        <v>155</v>
      </c>
      <c r="D57" s="76"/>
      <c r="E57" s="76"/>
      <c r="F57" s="77"/>
      <c r="G57" s="37"/>
    </row>
    <row r="58" spans="2:8" ht="30.75" customHeight="1" x14ac:dyDescent="0.25">
      <c r="B58" s="42" t="s">
        <v>156</v>
      </c>
      <c r="C58" s="75" t="s">
        <v>169</v>
      </c>
      <c r="D58" s="76"/>
      <c r="E58" s="76"/>
      <c r="F58" s="77"/>
      <c r="G58" s="37"/>
    </row>
    <row r="59" spans="2:8" ht="23.25" customHeight="1" x14ac:dyDescent="0.25">
      <c r="B59" s="43" t="s">
        <v>159</v>
      </c>
      <c r="C59" s="74" t="s">
        <v>170</v>
      </c>
      <c r="D59" s="74"/>
      <c r="E59" s="74"/>
      <c r="F59" s="74"/>
      <c r="G59" s="37"/>
    </row>
    <row r="60" spans="2:8" ht="30" customHeight="1" x14ac:dyDescent="0.25">
      <c r="B60" s="43" t="s">
        <v>161</v>
      </c>
      <c r="C60" s="75" t="s">
        <v>171</v>
      </c>
      <c r="D60" s="76"/>
      <c r="E60" s="76"/>
      <c r="F60" s="77"/>
      <c r="G60" s="37"/>
    </row>
    <row r="61" spans="2:8" ht="26.25" customHeight="1" x14ac:dyDescent="0.25">
      <c r="B61" s="43" t="s">
        <v>119</v>
      </c>
      <c r="C61" s="75" t="s">
        <v>172</v>
      </c>
      <c r="D61" s="76"/>
      <c r="E61" s="76"/>
      <c r="F61" s="77"/>
      <c r="G61" s="37"/>
    </row>
    <row r="62" spans="2:8" ht="26.25" customHeight="1" x14ac:dyDescent="0.25">
      <c r="B62" s="43" t="s">
        <v>121</v>
      </c>
      <c r="C62" s="78" t="s">
        <v>173</v>
      </c>
      <c r="D62" s="76"/>
      <c r="E62" s="76"/>
      <c r="F62" s="77"/>
      <c r="G62" s="37"/>
    </row>
    <row r="63" spans="2:8" ht="26.25" customHeight="1" x14ac:dyDescent="0.25">
      <c r="B63" s="40" t="s">
        <v>123</v>
      </c>
      <c r="C63" s="75" t="s">
        <v>144</v>
      </c>
      <c r="D63" s="76"/>
      <c r="E63" s="76"/>
      <c r="F63" s="77"/>
      <c r="G63" s="37"/>
    </row>
    <row r="64" spans="2:8" ht="26.25" customHeight="1" x14ac:dyDescent="0.25">
      <c r="B64" s="40" t="s">
        <v>145</v>
      </c>
      <c r="C64" s="75" t="s">
        <v>144</v>
      </c>
      <c r="D64" s="76"/>
      <c r="E64" s="76"/>
      <c r="F64" s="77"/>
      <c r="G64" s="37"/>
    </row>
    <row r="65" spans="2:7" ht="26.25" customHeight="1" x14ac:dyDescent="0.25">
      <c r="B65" s="40" t="s">
        <v>146</v>
      </c>
      <c r="C65" s="75" t="s">
        <v>147</v>
      </c>
      <c r="D65" s="76"/>
      <c r="E65" s="76"/>
      <c r="F65" s="77"/>
      <c r="G65" s="37"/>
    </row>
    <row r="66" spans="2:7" ht="26.25" customHeight="1" x14ac:dyDescent="0.25">
      <c r="B66" s="40" t="s">
        <v>130</v>
      </c>
      <c r="C66" s="75" t="s">
        <v>148</v>
      </c>
      <c r="D66" s="76"/>
      <c r="E66" s="76"/>
      <c r="F66" s="77"/>
      <c r="G66" s="37"/>
    </row>
    <row r="67" spans="2:7" ht="26.25" customHeight="1" x14ac:dyDescent="0.25">
      <c r="B67" s="40" t="s">
        <v>132</v>
      </c>
      <c r="C67" s="75" t="s">
        <v>149</v>
      </c>
      <c r="D67" s="76"/>
      <c r="E67" s="76"/>
      <c r="F67" s="77"/>
      <c r="G67" s="37"/>
    </row>
    <row r="68" spans="2:7" ht="26.25" customHeight="1" x14ac:dyDescent="0.25">
      <c r="B68" s="40" t="s">
        <v>150</v>
      </c>
      <c r="C68" s="75" t="s">
        <v>151</v>
      </c>
      <c r="D68" s="76"/>
      <c r="E68" s="76"/>
      <c r="F68" s="77"/>
      <c r="G68" s="37"/>
    </row>
    <row r="69" spans="2:7" ht="15" x14ac:dyDescent="0.25">
      <c r="B69" s="40" t="s">
        <v>137</v>
      </c>
      <c r="C69" s="75" t="s">
        <v>152</v>
      </c>
      <c r="D69" s="76"/>
      <c r="E69" s="76"/>
      <c r="F69" s="77"/>
      <c r="G69" s="37"/>
    </row>
    <row r="71" spans="2:7" ht="28.9" customHeight="1" x14ac:dyDescent="0.2">
      <c r="G71" s="37"/>
    </row>
    <row r="72" spans="2:7" ht="14.45" customHeight="1" x14ac:dyDescent="0.25">
      <c r="B72" s="43" t="s">
        <v>62</v>
      </c>
      <c r="C72" s="74" t="s">
        <v>63</v>
      </c>
      <c r="D72" s="74"/>
      <c r="E72" s="74"/>
      <c r="F72" s="74"/>
      <c r="G72" s="37"/>
    </row>
    <row r="73" spans="2:7" ht="14.45" customHeight="1" x14ac:dyDescent="0.25">
      <c r="B73" s="42" t="s">
        <v>47</v>
      </c>
      <c r="C73" s="74" t="s">
        <v>63</v>
      </c>
      <c r="D73" s="74"/>
      <c r="E73" s="74"/>
      <c r="F73" s="74"/>
      <c r="G73" s="37"/>
    </row>
    <row r="74" spans="2:7" ht="15" x14ac:dyDescent="0.25">
      <c r="B74" s="42" t="s">
        <v>64</v>
      </c>
      <c r="C74" s="74" t="s">
        <v>63</v>
      </c>
      <c r="D74" s="74"/>
      <c r="E74" s="74"/>
      <c r="F74" s="74"/>
      <c r="G74" s="37"/>
    </row>
    <row r="75" spans="2:7" ht="15" x14ac:dyDescent="0.25">
      <c r="B75" s="59" t="s">
        <v>140</v>
      </c>
      <c r="C75" s="74" t="s">
        <v>63</v>
      </c>
      <c r="D75" s="74"/>
      <c r="E75" s="74"/>
      <c r="F75" s="74"/>
      <c r="G75" s="37"/>
    </row>
  </sheetData>
  <mergeCells count="54">
    <mergeCell ref="C36:F36"/>
    <mergeCell ref="G36:H36"/>
    <mergeCell ref="C37:F37"/>
    <mergeCell ref="G37:H37"/>
    <mergeCell ref="C38:F38"/>
    <mergeCell ref="G38:H38"/>
    <mergeCell ref="C39:F39"/>
    <mergeCell ref="G39:H39"/>
    <mergeCell ref="C40:F40"/>
    <mergeCell ref="G40:H40"/>
    <mergeCell ref="C41:F41"/>
    <mergeCell ref="G41:H41"/>
    <mergeCell ref="C42:F42"/>
    <mergeCell ref="G42:H42"/>
    <mergeCell ref="C43:F43"/>
    <mergeCell ref="G43:H43"/>
    <mergeCell ref="C44:F44"/>
    <mergeCell ref="G44:H44"/>
    <mergeCell ref="C48:F48"/>
    <mergeCell ref="G48:H48"/>
    <mergeCell ref="C49:F49"/>
    <mergeCell ref="G49:H49"/>
    <mergeCell ref="C45:F45"/>
    <mergeCell ref="G45:H45"/>
    <mergeCell ref="C46:F46"/>
    <mergeCell ref="G46:H46"/>
    <mergeCell ref="C47:F47"/>
    <mergeCell ref="G47:H47"/>
    <mergeCell ref="C51:F51"/>
    <mergeCell ref="G51:H51"/>
    <mergeCell ref="C57:F57"/>
    <mergeCell ref="C58:F58"/>
    <mergeCell ref="C59:F59"/>
    <mergeCell ref="C52:F52"/>
    <mergeCell ref="G52:H52"/>
    <mergeCell ref="C53:F53"/>
    <mergeCell ref="G53:H53"/>
    <mergeCell ref="C56:F56"/>
    <mergeCell ref="C54:F54"/>
    <mergeCell ref="G54:H54"/>
    <mergeCell ref="C60:F60"/>
    <mergeCell ref="C61:F61"/>
    <mergeCell ref="C62:F62"/>
    <mergeCell ref="C63:F63"/>
    <mergeCell ref="C64:F64"/>
    <mergeCell ref="C74:F74"/>
    <mergeCell ref="C75:F75"/>
    <mergeCell ref="C73:F73"/>
    <mergeCell ref="C72:F72"/>
    <mergeCell ref="C65:F65"/>
    <mergeCell ref="C66:F66"/>
    <mergeCell ref="C67:F67"/>
    <mergeCell ref="C68:F68"/>
    <mergeCell ref="C69:F69"/>
  </mergeCells>
  <pageMargins left="0.7" right="0.7" top="0.75" bottom="0.75" header="0.3" footer="0.3"/>
  <pageSetup scale="63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H7"/>
  <sheetViews>
    <sheetView workbookViewId="0">
      <selection activeCell="A2" sqref="A2"/>
    </sheetView>
  </sheetViews>
  <sheetFormatPr defaultRowHeight="12.75" x14ac:dyDescent="0.2"/>
  <cols>
    <col min="1" max="1" width="9.42578125" bestFit="1" customWidth="1"/>
    <col min="2" max="2" width="10.42578125" bestFit="1" customWidth="1"/>
    <col min="3" max="3" width="6" bestFit="1" customWidth="1"/>
    <col min="4" max="4" width="11.7109375" bestFit="1" customWidth="1"/>
    <col min="5" max="5" width="9.7109375" bestFit="1" customWidth="1"/>
    <col min="6" max="6" width="36.140625" customWidth="1"/>
    <col min="7" max="7" width="60.7109375" customWidth="1"/>
    <col min="8" max="8" width="60.7109375" style="7" customWidth="1"/>
  </cols>
  <sheetData>
    <row r="1" spans="1:8" x14ac:dyDescent="0.2">
      <c r="A1" s="36" t="s">
        <v>56</v>
      </c>
      <c r="B1" s="36" t="s">
        <v>61</v>
      </c>
      <c r="C1" s="36" t="s">
        <v>3</v>
      </c>
      <c r="D1" s="36" t="s">
        <v>57</v>
      </c>
      <c r="E1" s="36" t="s">
        <v>60</v>
      </c>
      <c r="F1" s="36" t="s">
        <v>58</v>
      </c>
      <c r="G1" s="36" t="s">
        <v>53</v>
      </c>
      <c r="H1" s="38" t="s">
        <v>59</v>
      </c>
    </row>
    <row r="2" spans="1:8" ht="49.9" customHeight="1" x14ac:dyDescent="0.2"/>
    <row r="3" spans="1:8" ht="49.9" customHeight="1" x14ac:dyDescent="0.2"/>
    <row r="4" spans="1:8" ht="49.9" customHeight="1" x14ac:dyDescent="0.2"/>
    <row r="5" spans="1:8" ht="49.9" customHeight="1" x14ac:dyDescent="0.2"/>
    <row r="6" spans="1:8" ht="49.9" customHeight="1" x14ac:dyDescent="0.2"/>
    <row r="7" spans="1:8" ht="49.9" customHeight="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249977111117893"/>
  </sheetPr>
  <dimension ref="A1:G33"/>
  <sheetViews>
    <sheetView workbookViewId="0">
      <selection activeCell="C4" sqref="C4"/>
    </sheetView>
  </sheetViews>
  <sheetFormatPr defaultRowHeight="12.75" x14ac:dyDescent="0.2"/>
  <cols>
    <col min="1" max="1" width="26" bestFit="1" customWidth="1"/>
    <col min="2" max="2" width="27.140625" customWidth="1"/>
    <col min="4" max="4" width="5.7109375" customWidth="1"/>
    <col min="5" max="6" width="33.85546875" customWidth="1"/>
  </cols>
  <sheetData>
    <row r="1" spans="1:7" ht="15" x14ac:dyDescent="0.2">
      <c r="A1" s="44" t="s">
        <v>66</v>
      </c>
      <c r="B1" s="45" t="s">
        <v>67</v>
      </c>
      <c r="C1" s="45" t="s">
        <v>68</v>
      </c>
      <c r="D1" s="45"/>
      <c r="E1" s="45" t="s">
        <v>69</v>
      </c>
      <c r="F1" s="45" t="s">
        <v>70</v>
      </c>
    </row>
    <row r="2" spans="1:7" ht="15" x14ac:dyDescent="0.2">
      <c r="A2" s="49" t="s">
        <v>71</v>
      </c>
      <c r="B2" s="46" t="s">
        <v>72</v>
      </c>
      <c r="C2" s="65"/>
      <c r="D2" s="47"/>
      <c r="E2" s="46" t="s">
        <v>73</v>
      </c>
      <c r="F2" s="46"/>
      <c r="G2" s="48"/>
    </row>
    <row r="3" spans="1:7" ht="15" x14ac:dyDescent="0.2">
      <c r="A3" s="49" t="s">
        <v>74</v>
      </c>
      <c r="B3" s="46" t="s">
        <v>75</v>
      </c>
      <c r="C3" s="65"/>
      <c r="D3" s="47"/>
      <c r="E3" s="46" t="s">
        <v>73</v>
      </c>
      <c r="F3" s="46" t="s">
        <v>107</v>
      </c>
      <c r="G3" s="48"/>
    </row>
    <row r="4" spans="1:7" ht="15" x14ac:dyDescent="0.2">
      <c r="A4" s="49" t="s">
        <v>76</v>
      </c>
      <c r="B4" s="46" t="s">
        <v>77</v>
      </c>
      <c r="C4" s="65"/>
      <c r="D4" s="47"/>
      <c r="E4" s="46" t="s">
        <v>73</v>
      </c>
      <c r="F4" s="46" t="s">
        <v>108</v>
      </c>
      <c r="G4" s="48"/>
    </row>
    <row r="5" spans="1:7" ht="15" x14ac:dyDescent="0.2">
      <c r="A5" s="49" t="s">
        <v>78</v>
      </c>
      <c r="B5" s="46" t="s">
        <v>79</v>
      </c>
      <c r="C5" s="65"/>
      <c r="D5" s="46"/>
      <c r="E5" s="46" t="s">
        <v>73</v>
      </c>
      <c r="F5" s="50" t="s">
        <v>80</v>
      </c>
    </row>
    <row r="6" spans="1:7" ht="15" x14ac:dyDescent="0.2">
      <c r="A6" s="49" t="s">
        <v>54</v>
      </c>
      <c r="B6" s="46" t="s">
        <v>81</v>
      </c>
      <c r="C6" s="65"/>
      <c r="D6" s="47"/>
      <c r="E6" s="46" t="s">
        <v>82</v>
      </c>
      <c r="F6" s="46" t="s">
        <v>109</v>
      </c>
      <c r="G6" s="48"/>
    </row>
    <row r="7" spans="1:7" ht="30" x14ac:dyDescent="0.2">
      <c r="A7" s="49" t="s">
        <v>110</v>
      </c>
      <c r="B7" s="46" t="s">
        <v>83</v>
      </c>
      <c r="C7" s="65"/>
      <c r="D7" s="47"/>
      <c r="E7" s="46" t="s">
        <v>84</v>
      </c>
      <c r="F7" s="46" t="s">
        <v>111</v>
      </c>
      <c r="G7" s="48" t="s">
        <v>85</v>
      </c>
    </row>
    <row r="8" spans="1:7" ht="15" x14ac:dyDescent="0.2">
      <c r="A8" s="49" t="s">
        <v>86</v>
      </c>
      <c r="B8" s="46" t="s">
        <v>87</v>
      </c>
      <c r="C8" s="65"/>
      <c r="D8" s="46"/>
      <c r="E8" s="46" t="s">
        <v>73</v>
      </c>
      <c r="F8" s="46"/>
    </row>
    <row r="9" spans="1:7" ht="15" x14ac:dyDescent="0.2">
      <c r="A9" s="49" t="s">
        <v>88</v>
      </c>
      <c r="B9" s="46" t="s">
        <v>89</v>
      </c>
      <c r="C9" s="65"/>
      <c r="D9" s="46"/>
      <c r="E9" s="46" t="s">
        <v>73</v>
      </c>
      <c r="F9" s="46"/>
      <c r="G9" s="48" t="s">
        <v>90</v>
      </c>
    </row>
    <row r="10" spans="1:7" ht="45" x14ac:dyDescent="0.2">
      <c r="A10" s="49" t="s">
        <v>65</v>
      </c>
      <c r="B10" s="46" t="s">
        <v>91</v>
      </c>
      <c r="C10" s="65"/>
      <c r="D10" s="46"/>
      <c r="E10" s="46" t="s">
        <v>92</v>
      </c>
      <c r="F10" s="46" t="s">
        <v>93</v>
      </c>
    </row>
    <row r="11" spans="1:7" ht="30" x14ac:dyDescent="0.2">
      <c r="A11" s="49" t="s">
        <v>55</v>
      </c>
      <c r="B11" s="46" t="s">
        <v>94</v>
      </c>
      <c r="C11" s="65"/>
      <c r="D11" s="47"/>
      <c r="E11" s="46" t="s">
        <v>95</v>
      </c>
      <c r="F11" s="46" t="s">
        <v>112</v>
      </c>
      <c r="G11" s="48" t="s">
        <v>85</v>
      </c>
    </row>
    <row r="12" spans="1:7" ht="15" x14ac:dyDescent="0.2">
      <c r="A12" s="49" t="s">
        <v>96</v>
      </c>
      <c r="B12" s="46" t="s">
        <v>97</v>
      </c>
      <c r="C12" s="65"/>
      <c r="D12" s="46"/>
      <c r="E12" s="46" t="s">
        <v>73</v>
      </c>
      <c r="F12" s="46"/>
    </row>
    <row r="13" spans="1:7" ht="30" x14ac:dyDescent="0.2">
      <c r="A13" s="49"/>
      <c r="B13" s="46" t="s">
        <v>98</v>
      </c>
      <c r="C13" s="65"/>
      <c r="D13" s="46"/>
      <c r="E13" s="46"/>
      <c r="F13" s="46" t="s">
        <v>99</v>
      </c>
    </row>
    <row r="14" spans="1:7" ht="15" x14ac:dyDescent="0.2">
      <c r="A14" s="49" t="s">
        <v>100</v>
      </c>
      <c r="B14" s="46" t="s">
        <v>101</v>
      </c>
      <c r="C14" s="65"/>
      <c r="D14" s="46"/>
      <c r="E14" s="46"/>
      <c r="F14" s="46"/>
    </row>
    <row r="15" spans="1:7" ht="30" x14ac:dyDescent="0.2">
      <c r="A15" s="49" t="s">
        <v>113</v>
      </c>
      <c r="B15" s="46" t="s">
        <v>102</v>
      </c>
      <c r="C15" s="65"/>
      <c r="D15" s="46"/>
      <c r="E15" s="46"/>
      <c r="F15" s="46" t="s">
        <v>114</v>
      </c>
    </row>
    <row r="16" spans="1:7" x14ac:dyDescent="0.2">
      <c r="D16" t="s">
        <v>103</v>
      </c>
    </row>
    <row r="19" spans="1:4" x14ac:dyDescent="0.2">
      <c r="A19" s="10"/>
      <c r="B19" s="51"/>
      <c r="D19" s="51"/>
    </row>
    <row r="20" spans="1:4" x14ac:dyDescent="0.2">
      <c r="B20" s="51"/>
      <c r="D20" s="51"/>
    </row>
    <row r="22" spans="1:4" x14ac:dyDescent="0.2">
      <c r="B22" s="51"/>
      <c r="D22" s="51"/>
    </row>
    <row r="23" spans="1:4" x14ac:dyDescent="0.2">
      <c r="B23" s="51"/>
      <c r="D23" s="51"/>
    </row>
    <row r="24" spans="1:4" x14ac:dyDescent="0.2">
      <c r="B24" s="51"/>
      <c r="D24" s="51"/>
    </row>
    <row r="25" spans="1:4" ht="30" x14ac:dyDescent="0.4">
      <c r="B25" s="52"/>
    </row>
    <row r="26" spans="1:4" x14ac:dyDescent="0.2">
      <c r="B26" s="10"/>
    </row>
    <row r="31" spans="1:4" x14ac:dyDescent="0.2">
      <c r="B31" s="10"/>
    </row>
    <row r="32" spans="1:4" x14ac:dyDescent="0.2">
      <c r="B32" s="10"/>
    </row>
    <row r="33" spans="2:2" x14ac:dyDescent="0.2">
      <c r="B33" s="10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Fallback</vt:lpstr>
      <vt:lpstr>Image 7 8 Tools Start 1AM</vt:lpstr>
      <vt:lpstr>Issues</vt:lpstr>
      <vt:lpstr>Authorization</vt:lpstr>
      <vt:lpstr>'Image 7 8 Tools Start 1AM'!Print_Area</vt:lpstr>
    </vt:vector>
  </TitlesOfParts>
  <Company>USinternetworking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kcoultas</dc:creator>
  <cp:lastModifiedBy>Sherri A. King</cp:lastModifiedBy>
  <cp:lastPrinted>2017-09-06T18:02:01Z</cp:lastPrinted>
  <dcterms:created xsi:type="dcterms:W3CDTF">2009-04-20T00:29:07Z</dcterms:created>
  <dcterms:modified xsi:type="dcterms:W3CDTF">2018-04-05T15:33:15Z</dcterms:modified>
</cp:coreProperties>
</file>